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Questa_cartella_di_lavoro" defaultThemeVersion="124226"/>
  <bookViews>
    <workbookView xWindow="0" yWindow="0" windowWidth="19416" windowHeight="7980"/>
  </bookViews>
  <sheets>
    <sheet name="Foglio1" sheetId="1" r:id="rId1"/>
    <sheet name="Foglio2" sheetId="2" r:id="rId2"/>
  </sheets>
  <definedNames>
    <definedName name="_xlnm.Print_Area" localSheetId="0">Foglio1!$A$1:$J$48</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0" i="2" l="1"/>
  <c r="E9" i="2"/>
  <c r="D10" i="2"/>
  <c r="D9" i="2"/>
  <c r="E7" i="2"/>
  <c r="D31" i="1"/>
  <c r="B29" i="1"/>
  <c r="B31" i="1" s="1"/>
  <c r="C13" i="1" l="1"/>
  <c r="C12" i="1"/>
  <c r="C11" i="1"/>
  <c r="C10" i="1"/>
  <c r="C18" i="1" l="1"/>
  <c r="C14" i="1"/>
  <c r="E24" i="1"/>
  <c r="E23" i="1"/>
  <c r="H24" i="1" l="1"/>
  <c r="H23" i="1"/>
  <c r="H22" i="1"/>
  <c r="C22" i="1"/>
  <c r="B22" i="1"/>
  <c r="E22" i="1" l="1"/>
  <c r="E13" i="1"/>
  <c r="E12" i="1"/>
  <c r="E11" i="1"/>
  <c r="E10" i="1"/>
  <c r="E17" i="1"/>
  <c r="E18" i="1" s="1"/>
  <c r="D21" i="1"/>
  <c r="H21" i="1" l="1"/>
  <c r="H25" i="1" s="1"/>
  <c r="E21" i="1"/>
  <c r="E25" i="1"/>
  <c r="C34" i="1" s="1"/>
  <c r="E14" i="1"/>
  <c r="E34" i="1" l="1"/>
</calcChain>
</file>

<file path=xl/sharedStrings.xml><?xml version="1.0" encoding="utf-8"?>
<sst xmlns="http://schemas.openxmlformats.org/spreadsheetml/2006/main" count="55" uniqueCount="53">
  <si>
    <t xml:space="preserve">Luogo e data: </t>
  </si>
  <si>
    <t>………………………………………………………………..</t>
  </si>
  <si>
    <t>Importo complessivo</t>
  </si>
  <si>
    <t xml:space="preserve">oneri della sicurezza non soggetti a ribasso d'asta </t>
  </si>
  <si>
    <t xml:space="preserve">Il sottoscritto: ...............................................................................................................................................................................
codice fiscale: .............................................................................................................................................................................................
nato a: .......................................................................... il: ........./......./.................................................................
domiciliato per la carica presso la sede societaria, nella sua qualità di: ...........................................................................................................................................................
e legale rappresentante dell’Impresa: ...............................................................................................
con sede legale in:  ......................................................................................................................................................Via/Piazza: .................................................................................................... C.A.P. ................................................................
Telefono:...............................................; PEC:..............................................................................................................................
codice fiscale: ........................................................ Partita I.V.A.: .......................................................................................................
</t>
  </si>
  <si>
    <t xml:space="preserve">dichiara di voler presentare la presente offerta e che: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t>
  </si>
  <si>
    <r>
      <rPr>
        <b/>
        <sz val="11"/>
        <rFont val="Calibri"/>
        <family val="2"/>
        <scheme val="minor"/>
      </rPr>
      <t>N.B.</t>
    </r>
    <r>
      <rPr>
        <sz val="11"/>
        <rFont val="Calibri"/>
        <family val="2"/>
        <scheme val="minor"/>
      </rPr>
      <t xml:space="preserve"> In caso di raggruppamento, consorzio, G.E.I.E. non ancora costituito, l’offerta economica deve essere sottoscritta digitalmente, pena l’esclusione del costituendo raggruppamento, dal legale rappresentante (o dal soggetto regolarmente munito dei relativi poteri di firma) di ciascuna impresa raggruppanda.</t>
    </r>
  </si>
  <si>
    <t>• la presente offerta è irrevocabile e impegnativa per 180 giorni dal termine ultimo per la presentazione dell’offerta                                                                                                                                                                                                                                                                                                                         • il prezzo totale offerto è comprensivo di ogni prestazione, fornitura ed onere, necessari a garantire la completa esecuzione a regola d’arte del servizio oggetto della presente richiesta di offerta</t>
  </si>
  <si>
    <t>DOCUMENTO FIRMATO DIGITALMENTE</t>
  </si>
  <si>
    <t>…………………………………………………….</t>
  </si>
  <si>
    <r>
      <t>Indicare</t>
    </r>
    <r>
      <rPr>
        <b/>
        <u/>
        <sz val="11"/>
        <color theme="1"/>
        <rFont val="Calibri"/>
        <family val="2"/>
        <scheme val="minor"/>
      </rPr>
      <t xml:space="preserve"> OBBLIGATORIAMENTE</t>
    </r>
    <r>
      <rPr>
        <sz val="11"/>
        <color theme="1"/>
        <rFont val="Calibri"/>
        <family val="2"/>
        <scheme val="minor"/>
      </rPr>
      <t xml:space="preserve"> il Costo (in Euro) del personale (da intendersi compreso nel prezzo complessivo offerto)</t>
    </r>
  </si>
  <si>
    <r>
      <t xml:space="preserve">Indicare </t>
    </r>
    <r>
      <rPr>
        <b/>
        <u/>
        <sz val="11"/>
        <color theme="1"/>
        <rFont val="Calibri"/>
        <family val="2"/>
        <scheme val="minor"/>
      </rPr>
      <t>OBBLIGATORIAMENTE</t>
    </r>
    <r>
      <rPr>
        <sz val="11"/>
        <color theme="1"/>
        <rFont val="Calibri"/>
        <family val="2"/>
        <scheme val="minor"/>
      </rPr>
      <t xml:space="preserve"> i Costi Aziendali (in Euro) propri relativi alla salute ed alla sicurezza sui luoghi di lavoro (da intendersi compreso nel prezzo complessivo offerto)</t>
    </r>
  </si>
  <si>
    <r>
      <rPr>
        <b/>
        <sz val="11"/>
        <rFont val="Calibri"/>
        <family val="2"/>
        <scheme val="minor"/>
      </rPr>
      <t>N.B.</t>
    </r>
    <r>
      <rPr>
        <sz val="11"/>
        <rFont val="Calibri"/>
        <family val="2"/>
        <scheme val="minor"/>
      </rPr>
      <t xml:space="preserve"> Lo schema di offerta economica deve essere compilato, in ogni sua parte (tutte le celle di colore verde), firmato digitalmente dal Legale Rappresentante o procuratore minuto dei relativi poteri. La cella di colore azzurro, corrispondete al prezzo complessivo offerto per il servizio è data dalla somma automatica delle celle corrispondenti al prezzo offerto per ogni singola voce di costo. </t>
    </r>
  </si>
  <si>
    <t>Servizio A) Manutenzione impianti di stazione ( quadro QMGT escluso )</t>
  </si>
  <si>
    <t>Servizio B) Manutenzione quadri MT (QGMT, QMT1, QMT2, QMT CNAO1, QMT CNAO12) e trasformatori MT/BT</t>
  </si>
  <si>
    <t>Servizio C) Manutenzione quadri BT (QGBT1, QGBT2)</t>
  </si>
  <si>
    <t>Servizio D) Manutenzione gruppi soccorritori</t>
  </si>
  <si>
    <t>Totale Manutenzione Preventiva</t>
  </si>
  <si>
    <t>Canone annuale per pronto intervento entro le 24 ore</t>
  </si>
  <si>
    <t>Totale Canone di Pronto Intervento</t>
  </si>
  <si>
    <t xml:space="preserve">Tariffa per ogni ora feriale dal lunedì al venerdì fino a un massimo di n.10 ore giornaliere, comprese le ore di viaggio </t>
  </si>
  <si>
    <t xml:space="preserve">Tariffa per ogni ora feriale dal lunedì al venerdì oltre il massimo di n.10 ore giornaliere, comprese le ore di viaggio </t>
  </si>
  <si>
    <t xml:space="preserve">Tariffa per ogni ora NON feriale dal lunedì al venerdì fino a un massimo di n.10 ore giornaliere, comprese le ore di viaggio </t>
  </si>
  <si>
    <t xml:space="preserve">Tariffa per ogni ora NON feriale dal lunedì al venerdì oltre a un massimo di n.10 ore giornaliere, comprese le ore di viaggio </t>
  </si>
  <si>
    <t>PRONTO INTERVENTO</t>
  </si>
  <si>
    <t>MANUTENZIONE CORRETTIVA</t>
  </si>
  <si>
    <t>MANUTENZIONE PREVENTIVA</t>
  </si>
  <si>
    <t>TARIFFA ORARIO TECNICO SENIOR</t>
  </si>
  <si>
    <t>TARIFFA ORARIA TECNICO AIUTANTE</t>
  </si>
  <si>
    <t>BASE D'ASTA - TARIFFA ORARIO TECNICO SENIOR</t>
  </si>
  <si>
    <t>BASE D'ASTA - TARIFFA ORARIA TECNICO AIUTANTE</t>
  </si>
  <si>
    <t>BASE D'ASTA</t>
  </si>
  <si>
    <t>PREZZO UNITARIO OFFERTO</t>
  </si>
  <si>
    <t>TOTALE OFFERTO</t>
  </si>
  <si>
    <t>TOTALE OFFERTO (iva sesclusa)</t>
  </si>
  <si>
    <t>NUMEROSITA' INTERVENTI</t>
  </si>
  <si>
    <t>ANNI</t>
  </si>
  <si>
    <t xml:space="preserve">BASE D'ASTA </t>
  </si>
  <si>
    <t>OFFERTA ECONOMICA - Richiesta di Offerta finalizzata all'affidamento diretto del servizio manutenzione ordinaria e correttiva degli impianti elettrici di bassa, media e alta tensione della Fondazione CNAO di Pavia ai sensi dell'art. 36 comma 2) lettera a) del D.Lgs. 50/2016 così come modificato dall'art. 1 comma 2 lett. a) della Legge N. 120 del giorno 11/9/2020 e s.m.i. (come sostituita dall'art. 51 della legge n. 108 del 2021)</t>
  </si>
  <si>
    <t>IIMPORTO COMPLESSIVO</t>
  </si>
  <si>
    <t>NUMERO VIAGGI STIMATI</t>
  </si>
  <si>
    <t>OFFERTO</t>
  </si>
  <si>
    <t>BASE D'ASTA RIMBORSI VIAGGI</t>
  </si>
  <si>
    <t>TOTALE COSTI TRASFERTE</t>
  </si>
  <si>
    <t>NUMERO KILOMETRI PER N.1 VIAGGIO COMPRENSIVO DI ANDATA E RITORNO (Andata da sede operatore economico a sede Fondazione CNAO e Ritorno)</t>
  </si>
  <si>
    <t>TOTALE MANUTENZIONE CORRETTIVA - SERVIZIO</t>
  </si>
  <si>
    <t>ore</t>
  </si>
  <si>
    <t>tecnico senior</t>
  </si>
  <si>
    <t>tecnico aiutante</t>
  </si>
  <si>
    <t>gironi uomo</t>
  </si>
  <si>
    <t>COSTO KILOMETRICO UNITARIO</t>
  </si>
  <si>
    <t xml:space="preserve"> ORE STIMATE CAD TECNICO </t>
  </si>
  <si>
    <t>TOTALE OFFERTO (iva esclusa)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</si>
</sst>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 &quot;€&quot;"/>
  </numFmts>
  <fonts count="14"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b/>
      <i/>
      <sz val="11"/>
      <color theme="1"/>
      <name val="Calibri"/>
      <family val="2"/>
      <scheme val="minor"/>
    </font>
    <font>
      <b/>
      <sz val="11"/>
      <color rgb="FFFF0000"/>
      <name val="Calibri"/>
      <family val="2"/>
      <scheme val="minor"/>
    </font>
    <font>
      <b/>
      <sz val="14"/>
      <name val="Calibri"/>
      <family val="2"/>
      <scheme val="minor"/>
    </font>
    <font>
      <b/>
      <u/>
      <sz val="11"/>
      <color theme="1"/>
      <name val="Calibri"/>
      <family val="2"/>
      <scheme val="minor"/>
    </font>
    <font>
      <b/>
      <sz val="11"/>
      <color theme="3"/>
      <name val="Calibri"/>
      <family val="2"/>
      <scheme val="minor"/>
    </font>
    <font>
      <b/>
      <sz val="28"/>
      <color theme="1"/>
      <name val="Calibri"/>
      <family val="2"/>
      <scheme val="minor"/>
    </font>
    <font>
      <sz val="28"/>
      <color theme="1"/>
      <name val="Calibri"/>
      <family val="2"/>
      <scheme val="minor"/>
    </font>
    <font>
      <b/>
      <sz val="28"/>
      <color theme="3"/>
      <name val="Calibri"/>
      <family val="2"/>
      <scheme val="minor"/>
    </font>
    <font>
      <b/>
      <sz val="28"/>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s>
  <cellStyleXfs count="1">
    <xf numFmtId="0" fontId="0" fillId="0" borderId="0"/>
  </cellStyleXfs>
  <cellXfs count="91">
    <xf numFmtId="0" fontId="0" fillId="0" borderId="0" xfId="0"/>
    <xf numFmtId="0" fontId="0" fillId="0" borderId="0" xfId="0" applyProtection="1"/>
    <xf numFmtId="0" fontId="1" fillId="2" borderId="5" xfId="0" applyFont="1" applyFill="1" applyBorder="1" applyAlignment="1" applyProtection="1">
      <alignment horizontal="left" vertical="center" wrapText="1"/>
    </xf>
    <xf numFmtId="0" fontId="2" fillId="0" borderId="0" xfId="0" applyFont="1" applyProtection="1"/>
    <xf numFmtId="0" fontId="3" fillId="0" borderId="0" xfId="0" applyFont="1" applyProtection="1"/>
    <xf numFmtId="0" fontId="0" fillId="0" borderId="0" xfId="0" applyFont="1" applyProtection="1"/>
    <xf numFmtId="0" fontId="0" fillId="0" borderId="0" xfId="0" applyFont="1" applyAlignment="1" applyProtection="1">
      <alignment horizontal="left" wrapText="1"/>
    </xf>
    <xf numFmtId="0" fontId="1" fillId="0" borderId="1" xfId="0" applyFont="1" applyBorder="1" applyAlignment="1" applyProtection="1">
      <alignment vertical="center"/>
    </xf>
    <xf numFmtId="164" fontId="1" fillId="0" borderId="1" xfId="0" applyNumberFormat="1" applyFont="1" applyBorder="1" applyAlignment="1" applyProtection="1">
      <alignment horizontal="center" vertical="center"/>
    </xf>
    <xf numFmtId="0" fontId="5" fillId="0" borderId="5" xfId="0" applyFont="1" applyBorder="1" applyAlignment="1" applyProtection="1">
      <alignment vertical="center" wrapText="1"/>
    </xf>
    <xf numFmtId="164" fontId="5" fillId="0" borderId="5" xfId="0" applyNumberFormat="1" applyFont="1" applyBorder="1" applyAlignment="1" applyProtection="1">
      <alignment horizontal="center" vertical="center"/>
    </xf>
    <xf numFmtId="0" fontId="6" fillId="0" borderId="0" xfId="0" applyFont="1" applyAlignment="1" applyProtection="1">
      <alignment horizontal="left"/>
    </xf>
    <xf numFmtId="0" fontId="4" fillId="0" borderId="0" xfId="0" applyFont="1" applyAlignment="1" applyProtection="1">
      <alignment horizontal="center"/>
    </xf>
    <xf numFmtId="0" fontId="4" fillId="0" borderId="1" xfId="0" applyFont="1" applyBorder="1" applyAlignment="1" applyProtection="1">
      <alignment horizontal="left" vertical="center" wrapText="1"/>
    </xf>
    <xf numFmtId="0" fontId="1" fillId="2" borderId="7" xfId="0" applyFont="1" applyFill="1" applyBorder="1" applyAlignment="1" applyProtection="1">
      <alignment horizontal="center" vertical="center" wrapText="1"/>
    </xf>
    <xf numFmtId="164" fontId="1" fillId="0" borderId="0" xfId="0" applyNumberFormat="1" applyFont="1" applyBorder="1" applyAlignment="1" applyProtection="1">
      <alignment horizontal="center" vertical="center"/>
    </xf>
    <xf numFmtId="164" fontId="5" fillId="0" borderId="0" xfId="0" applyNumberFormat="1" applyFont="1" applyBorder="1" applyAlignment="1" applyProtection="1">
      <alignment horizontal="center" vertical="center"/>
    </xf>
    <xf numFmtId="9" fontId="1" fillId="2" borderId="1" xfId="0" applyNumberFormat="1" applyFont="1" applyFill="1" applyBorder="1" applyAlignment="1" applyProtection="1">
      <alignment horizontal="center" vertical="center" wrapText="1"/>
    </xf>
    <xf numFmtId="0" fontId="4" fillId="0" borderId="0" xfId="0" applyFont="1" applyAlignment="1" applyProtection="1">
      <alignment horizontal="right"/>
    </xf>
    <xf numFmtId="0" fontId="3" fillId="0" borderId="0" xfId="0" applyFont="1" applyAlignment="1" applyProtection="1">
      <alignment horizontal="center"/>
    </xf>
    <xf numFmtId="164" fontId="1" fillId="2" borderId="1" xfId="0" applyNumberFormat="1" applyFont="1" applyFill="1" applyBorder="1" applyAlignment="1" applyProtection="1">
      <alignment horizontal="center" vertical="center"/>
    </xf>
    <xf numFmtId="0" fontId="4" fillId="2" borderId="1" xfId="0" applyFont="1" applyFill="1" applyBorder="1" applyAlignment="1" applyProtection="1">
      <alignment horizontal="left" vertical="center" wrapText="1"/>
    </xf>
    <xf numFmtId="164" fontId="4" fillId="2" borderId="1" xfId="0" applyNumberFormat="1" applyFont="1" applyFill="1" applyBorder="1" applyAlignment="1" applyProtection="1">
      <alignment horizontal="center" vertical="center" wrapText="1"/>
    </xf>
    <xf numFmtId="164" fontId="4" fillId="2" borderId="6" xfId="0" applyNumberFormat="1"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164" fontId="1" fillId="0" borderId="0" xfId="0" applyNumberFormat="1" applyFont="1" applyFill="1" applyBorder="1" applyAlignment="1" applyProtection="1">
      <alignment horizontal="center" vertical="center"/>
    </xf>
    <xf numFmtId="0" fontId="0" fillId="0" borderId="0" xfId="0" applyFill="1" applyProtection="1"/>
    <xf numFmtId="0" fontId="4" fillId="0" borderId="4" xfId="0" applyFont="1" applyBorder="1" applyAlignment="1" applyProtection="1">
      <alignment horizontal="left" vertical="center" wrapText="1"/>
    </xf>
    <xf numFmtId="0" fontId="4" fillId="0" borderId="0" xfId="0" applyFont="1" applyFill="1" applyBorder="1" applyAlignment="1" applyProtection="1">
      <alignment horizontal="left" vertical="center" wrapText="1"/>
    </xf>
    <xf numFmtId="164" fontId="4" fillId="0" borderId="0" xfId="0" applyNumberFormat="1" applyFont="1" applyFill="1" applyBorder="1" applyAlignment="1" applyProtection="1">
      <alignment horizontal="center" vertical="center" wrapText="1"/>
    </xf>
    <xf numFmtId="164" fontId="4" fillId="0" borderId="0" xfId="0" applyNumberFormat="1" applyFont="1" applyFill="1" applyBorder="1" applyAlignment="1" applyProtection="1">
      <alignment horizontal="center" vertical="center"/>
    </xf>
    <xf numFmtId="0" fontId="0" fillId="0" borderId="0" xfId="0" applyFill="1" applyBorder="1" applyProtection="1"/>
    <xf numFmtId="0" fontId="4" fillId="2" borderId="6" xfId="0" applyFont="1" applyFill="1" applyBorder="1" applyAlignment="1" applyProtection="1">
      <alignment horizontal="left" vertical="center" wrapText="1"/>
    </xf>
    <xf numFmtId="164" fontId="4" fillId="2" borderId="4" xfId="0" applyNumberFormat="1" applyFont="1" applyFill="1" applyBorder="1" applyAlignment="1" applyProtection="1">
      <alignment horizontal="center" vertical="center" wrapText="1"/>
    </xf>
    <xf numFmtId="0" fontId="0" fillId="0" borderId="8" xfId="0" applyFont="1" applyBorder="1" applyAlignment="1" applyProtection="1">
      <alignment horizontal="left" vertical="center" wrapText="1"/>
    </xf>
    <xf numFmtId="9" fontId="6" fillId="2" borderId="5" xfId="0" applyNumberFormat="1" applyFont="1" applyFill="1" applyBorder="1" applyAlignment="1" applyProtection="1">
      <alignment horizontal="center" vertical="center" wrapText="1"/>
    </xf>
    <xf numFmtId="164" fontId="9" fillId="2" borderId="1" xfId="0" applyNumberFormat="1" applyFont="1" applyFill="1" applyBorder="1" applyAlignment="1" applyProtection="1">
      <alignment horizontal="center" vertical="center"/>
    </xf>
    <xf numFmtId="9" fontId="9"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xf>
    <xf numFmtId="164" fontId="9" fillId="0" borderId="0" xfId="0" applyNumberFormat="1" applyFont="1" applyFill="1" applyBorder="1" applyAlignment="1" applyProtection="1">
      <alignment horizontal="center" vertical="center"/>
    </xf>
    <xf numFmtId="164" fontId="9" fillId="2" borderId="1" xfId="0" applyNumberFormat="1" applyFont="1" applyFill="1" applyBorder="1" applyAlignment="1" applyProtection="1">
      <alignment horizontal="center" vertical="center" wrapText="1"/>
    </xf>
    <xf numFmtId="164" fontId="9" fillId="2" borderId="4" xfId="0" applyNumberFormat="1" applyFont="1" applyFill="1" applyBorder="1" applyAlignment="1" applyProtection="1">
      <alignment horizontal="center" vertical="center"/>
    </xf>
    <xf numFmtId="164" fontId="6" fillId="2" borderId="4" xfId="0" applyNumberFormat="1" applyFont="1" applyFill="1" applyBorder="1" applyAlignment="1" applyProtection="1">
      <alignment horizontal="center" vertical="center"/>
    </xf>
    <xf numFmtId="164" fontId="1" fillId="3" borderId="1" xfId="0" applyNumberFormat="1" applyFont="1" applyFill="1" applyBorder="1" applyAlignment="1" applyProtection="1">
      <alignment horizontal="center" vertical="center"/>
      <protection locked="0"/>
    </xf>
    <xf numFmtId="164" fontId="1" fillId="3" borderId="4" xfId="0" applyNumberFormat="1" applyFont="1" applyFill="1" applyBorder="1" applyAlignment="1" applyProtection="1">
      <alignment horizontal="center" vertical="center"/>
      <protection locked="0"/>
    </xf>
    <xf numFmtId="4" fontId="1" fillId="2" borderId="4" xfId="0" applyNumberFormat="1" applyFont="1" applyFill="1" applyBorder="1" applyAlignment="1" applyProtection="1">
      <alignment horizontal="center" vertical="center"/>
    </xf>
    <xf numFmtId="4" fontId="1" fillId="2" borderId="1" xfId="0" applyNumberFormat="1" applyFont="1" applyFill="1" applyBorder="1" applyAlignment="1" applyProtection="1">
      <alignment horizontal="center" vertical="center"/>
    </xf>
    <xf numFmtId="4" fontId="4" fillId="2" borderId="1" xfId="0" applyNumberFormat="1" applyFont="1" applyFill="1" applyBorder="1" applyAlignment="1" applyProtection="1">
      <alignment horizontal="center" vertical="center" wrapText="1"/>
    </xf>
    <xf numFmtId="4" fontId="1" fillId="0" borderId="0" xfId="0" applyNumberFormat="1" applyFont="1" applyFill="1" applyBorder="1" applyAlignment="1" applyProtection="1">
      <alignment horizontal="center" vertical="center"/>
    </xf>
    <xf numFmtId="164" fontId="6" fillId="0" borderId="0" xfId="0" applyNumberFormat="1" applyFont="1" applyFill="1" applyBorder="1" applyAlignment="1" applyProtection="1">
      <alignment horizontal="center" vertical="center"/>
    </xf>
    <xf numFmtId="0" fontId="1" fillId="0" borderId="0" xfId="0" applyFont="1" applyFill="1" applyBorder="1" applyProtection="1"/>
    <xf numFmtId="165" fontId="9" fillId="0" borderId="0" xfId="0" applyNumberFormat="1" applyFont="1" applyFill="1" applyBorder="1" applyAlignment="1" applyProtection="1">
      <alignment horizontal="center" vertical="center"/>
    </xf>
    <xf numFmtId="164" fontId="4" fillId="2" borderId="6" xfId="0" applyNumberFormat="1" applyFont="1" applyFill="1" applyBorder="1" applyAlignment="1" applyProtection="1">
      <alignment vertical="center" wrapText="1"/>
    </xf>
    <xf numFmtId="0" fontId="10" fillId="2" borderId="1" xfId="0" applyFont="1" applyFill="1" applyBorder="1" applyAlignment="1" applyProtection="1">
      <alignment vertical="center" wrapText="1"/>
    </xf>
    <xf numFmtId="0" fontId="11" fillId="2" borderId="6" xfId="0" applyFont="1" applyFill="1" applyBorder="1" applyProtection="1"/>
    <xf numFmtId="164" fontId="12" fillId="2" borderId="1" xfId="0" applyNumberFormat="1" applyFont="1" applyFill="1" applyBorder="1" applyAlignment="1" applyProtection="1">
      <alignment horizontal="center" vertical="center"/>
    </xf>
    <xf numFmtId="0" fontId="11" fillId="2" borderId="3" xfId="0" applyFont="1" applyFill="1" applyBorder="1" applyProtection="1"/>
    <xf numFmtId="164" fontId="13" fillId="2" borderId="1" xfId="0" applyNumberFormat="1" applyFont="1" applyFill="1" applyBorder="1" applyProtection="1"/>
    <xf numFmtId="0" fontId="11" fillId="0" borderId="0" xfId="0" applyFont="1" applyProtection="1"/>
    <xf numFmtId="164" fontId="11" fillId="0" borderId="0" xfId="0" applyNumberFormat="1" applyFont="1" applyProtection="1"/>
    <xf numFmtId="0" fontId="0" fillId="0" borderId="3" xfId="0" applyFont="1" applyBorder="1" applyAlignment="1" applyProtection="1">
      <alignment horizontal="left" vertical="center" wrapText="1"/>
    </xf>
    <xf numFmtId="0" fontId="7" fillId="0" borderId="6"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0" fillId="0" borderId="6" xfId="0" applyFont="1" applyBorder="1" applyAlignment="1" applyProtection="1">
      <alignment horizontal="left" vertical="center" wrapText="1"/>
    </xf>
    <xf numFmtId="0" fontId="0" fillId="0" borderId="2"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6"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3" xfId="0" applyFont="1" applyBorder="1" applyAlignment="1" applyProtection="1">
      <alignment horizontal="left" vertical="top" wrapText="1"/>
    </xf>
    <xf numFmtId="0" fontId="0" fillId="3" borderId="6" xfId="0" applyFont="1" applyFill="1" applyBorder="1" applyAlignment="1" applyProtection="1">
      <alignment horizontal="left" wrapText="1"/>
      <protection locked="0"/>
    </xf>
    <xf numFmtId="0" fontId="0" fillId="3" borderId="2" xfId="0" applyFont="1" applyFill="1" applyBorder="1" applyAlignment="1" applyProtection="1">
      <alignment horizontal="left" wrapText="1"/>
      <protection locked="0"/>
    </xf>
    <xf numFmtId="0" fontId="0" fillId="3" borderId="3" xfId="0" applyFont="1" applyFill="1" applyBorder="1" applyAlignment="1" applyProtection="1">
      <alignment horizontal="left" wrapText="1"/>
      <protection locked="0"/>
    </xf>
    <xf numFmtId="0" fontId="4" fillId="2" borderId="6"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164" fontId="4" fillId="2" borderId="6" xfId="0" applyNumberFormat="1" applyFont="1" applyFill="1" applyBorder="1" applyAlignment="1" applyProtection="1">
      <alignment horizontal="center" vertical="center" wrapText="1"/>
    </xf>
    <xf numFmtId="164" fontId="4" fillId="2" borderId="3" xfId="0" applyNumberFormat="1" applyFont="1" applyFill="1" applyBorder="1" applyAlignment="1" applyProtection="1">
      <alignment horizontal="center" vertical="center" wrapText="1"/>
    </xf>
    <xf numFmtId="3" fontId="1" fillId="2" borderId="6" xfId="0" applyNumberFormat="1" applyFont="1" applyFill="1" applyBorder="1" applyAlignment="1" applyProtection="1">
      <alignment horizontal="center" vertical="center"/>
    </xf>
    <xf numFmtId="3" fontId="1" fillId="2" borderId="3" xfId="0" applyNumberFormat="1" applyFont="1" applyFill="1" applyBorder="1" applyAlignment="1" applyProtection="1">
      <alignment horizontal="center" vertical="center"/>
    </xf>
    <xf numFmtId="4" fontId="1" fillId="2" borderId="6" xfId="0" applyNumberFormat="1" applyFont="1" applyFill="1" applyBorder="1" applyAlignment="1" applyProtection="1">
      <alignment horizontal="center" vertical="center"/>
    </xf>
    <xf numFmtId="4" fontId="1" fillId="2" borderId="3" xfId="0" applyNumberFormat="1" applyFont="1" applyFill="1" applyBorder="1" applyAlignment="1" applyProtection="1">
      <alignment horizontal="center" vertical="center"/>
    </xf>
    <xf numFmtId="0" fontId="3" fillId="0" borderId="0" xfId="0" applyFont="1" applyAlignment="1" applyProtection="1">
      <alignment horizontal="left" vertical="top" wrapText="1"/>
    </xf>
    <xf numFmtId="1" fontId="1" fillId="0" borderId="0"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protection locked="0"/>
    </xf>
    <xf numFmtId="164" fontId="4" fillId="3" borderId="4" xfId="0" applyNumberFormat="1" applyFont="1" applyFill="1" applyBorder="1" applyAlignment="1" applyProtection="1">
      <alignment horizontal="center" vertical="center" wrapText="1"/>
      <protection locked="0"/>
    </xf>
    <xf numFmtId="164" fontId="4" fillId="3" borderId="1" xfId="0" applyNumberFormat="1" applyFont="1" applyFill="1" applyBorder="1" applyAlignment="1" applyProtection="1">
      <alignment horizontal="center" vertical="center" wrapText="1"/>
      <protection locked="0"/>
    </xf>
    <xf numFmtId="164" fontId="4" fillId="3" borderId="6" xfId="0" applyNumberFormat="1" applyFont="1" applyFill="1" applyBorder="1" applyAlignment="1" applyProtection="1">
      <alignment horizontal="center" vertical="center" wrapText="1"/>
      <protection locked="0"/>
    </xf>
    <xf numFmtId="164" fontId="4" fillId="3" borderId="3" xfId="0" applyNumberFormat="1" applyFont="1" applyFill="1" applyBorder="1" applyAlignment="1" applyProtection="1">
      <alignment horizontal="center" vertical="center" wrapText="1"/>
      <protection locked="0"/>
    </xf>
    <xf numFmtId="4" fontId="1" fillId="3" borderId="6" xfId="0" applyNumberFormat="1" applyFont="1" applyFill="1" applyBorder="1" applyAlignment="1" applyProtection="1">
      <alignment horizontal="center" vertical="center"/>
      <protection locked="0"/>
    </xf>
    <xf numFmtId="4" fontId="1" fillId="3" borderId="3" xfId="0" applyNumberFormat="1" applyFont="1" applyFill="1" applyBorder="1" applyAlignment="1" applyProtection="1">
      <alignment horizontal="center" vertical="center"/>
      <protection locked="0"/>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46"/>
  <sheetViews>
    <sheetView tabSelected="1" zoomScale="50" zoomScaleNormal="50" workbookViewId="0">
      <selection activeCell="D11" sqref="D11"/>
    </sheetView>
  </sheetViews>
  <sheetFormatPr defaultColWidth="8.88671875" defaultRowHeight="14.4" x14ac:dyDescent="0.3"/>
  <cols>
    <col min="1" max="1" width="79.77734375" style="1" customWidth="1"/>
    <col min="2" max="2" width="29.77734375" style="1" bestFit="1" customWidth="1"/>
    <col min="3" max="3" width="29.6640625" style="1" bestFit="1" customWidth="1"/>
    <col min="4" max="4" width="36" style="1" bestFit="1" customWidth="1"/>
    <col min="5" max="5" width="36" style="1" customWidth="1"/>
    <col min="6" max="6" width="36" style="1" bestFit="1" customWidth="1"/>
    <col min="7" max="7" width="30.6640625" style="1" customWidth="1"/>
    <col min="8" max="8" width="29.77734375" style="1" customWidth="1"/>
    <col min="9" max="9" width="15.6640625" style="1" customWidth="1"/>
    <col min="10" max="10" width="26.44140625" style="1" customWidth="1"/>
    <col min="11" max="11" width="21.6640625" style="1" customWidth="1"/>
    <col min="12" max="16384" width="8.88671875" style="1"/>
  </cols>
  <sheetData>
    <row r="1" spans="1:11" ht="92.4" customHeight="1" thickBot="1" x14ac:dyDescent="0.35">
      <c r="A1" s="61" t="s">
        <v>38</v>
      </c>
      <c r="B1" s="62"/>
      <c r="C1" s="62"/>
      <c r="D1" s="62"/>
      <c r="E1" s="62"/>
      <c r="F1" s="62"/>
      <c r="G1" s="62"/>
      <c r="H1" s="62"/>
      <c r="I1" s="62"/>
      <c r="J1" s="63"/>
    </row>
    <row r="2" spans="1:11" ht="172.2" customHeight="1" thickBot="1" x14ac:dyDescent="0.35">
      <c r="A2" s="71" t="s">
        <v>4</v>
      </c>
      <c r="B2" s="72"/>
      <c r="C2" s="72"/>
      <c r="D2" s="72"/>
      <c r="E2" s="72"/>
      <c r="F2" s="72"/>
      <c r="G2" s="72"/>
      <c r="H2" s="72"/>
      <c r="I2" s="72"/>
      <c r="J2" s="73"/>
    </row>
    <row r="3" spans="1:11" ht="54.6" customHeight="1" thickBot="1" x14ac:dyDescent="0.35">
      <c r="A3" s="68" t="s">
        <v>5</v>
      </c>
      <c r="B3" s="69"/>
      <c r="C3" s="69"/>
      <c r="D3" s="69"/>
      <c r="E3" s="69"/>
      <c r="F3" s="69"/>
      <c r="G3" s="69"/>
      <c r="H3" s="69"/>
      <c r="I3" s="69"/>
      <c r="J3" s="70"/>
    </row>
    <row r="4" spans="1:11" ht="35.4" customHeight="1" thickBot="1" x14ac:dyDescent="0.35">
      <c r="A4" s="68" t="s">
        <v>7</v>
      </c>
      <c r="B4" s="69"/>
      <c r="C4" s="69"/>
      <c r="D4" s="69"/>
      <c r="E4" s="69"/>
      <c r="F4" s="69"/>
      <c r="G4" s="69"/>
      <c r="H4" s="69"/>
      <c r="I4" s="69"/>
      <c r="J4" s="70"/>
      <c r="K4" s="3"/>
    </row>
    <row r="5" spans="1:11" ht="16.95" customHeight="1" x14ac:dyDescent="0.3">
      <c r="A5" s="5"/>
      <c r="B5" s="5"/>
      <c r="C5" s="5"/>
      <c r="D5" s="6"/>
      <c r="E5" s="6"/>
      <c r="F5" s="6"/>
      <c r="G5" s="6"/>
      <c r="H5" s="6"/>
      <c r="I5" s="6"/>
      <c r="J5" s="6"/>
    </row>
    <row r="6" spans="1:11" ht="15" hidden="1" customHeight="1" thickBot="1" x14ac:dyDescent="0.35">
      <c r="A6" s="7" t="s">
        <v>2</v>
      </c>
      <c r="B6" s="8">
        <v>40000</v>
      </c>
      <c r="C6" s="15"/>
      <c r="D6" s="5"/>
      <c r="E6" s="5"/>
      <c r="F6" s="5"/>
      <c r="G6" s="5"/>
      <c r="H6" s="5"/>
      <c r="I6" s="5"/>
      <c r="J6" s="5"/>
    </row>
    <row r="7" spans="1:11" ht="14.4" hidden="1" customHeight="1" x14ac:dyDescent="0.3">
      <c r="A7" s="9" t="s">
        <v>3</v>
      </c>
      <c r="B7" s="10">
        <v>0</v>
      </c>
      <c r="C7" s="16"/>
      <c r="D7" s="5"/>
      <c r="E7" s="5"/>
      <c r="F7" s="5"/>
      <c r="G7" s="5"/>
      <c r="H7" s="5"/>
      <c r="I7" s="5"/>
      <c r="J7" s="5"/>
    </row>
    <row r="8" spans="1:11" ht="15" thickBot="1" x14ac:dyDescent="0.35"/>
    <row r="9" spans="1:11" ht="82.8" customHeight="1" thickBot="1" x14ac:dyDescent="0.35">
      <c r="A9" s="2" t="s">
        <v>26</v>
      </c>
      <c r="B9" s="14" t="s">
        <v>35</v>
      </c>
      <c r="C9" s="37" t="s">
        <v>31</v>
      </c>
      <c r="D9" s="17" t="s">
        <v>32</v>
      </c>
      <c r="E9" s="35" t="s">
        <v>34</v>
      </c>
      <c r="J9" s="24"/>
    </row>
    <row r="10" spans="1:11" ht="42.6" customHeight="1" thickBot="1" x14ac:dyDescent="0.35">
      <c r="A10" s="13" t="s">
        <v>13</v>
      </c>
      <c r="B10" s="47">
        <v>1</v>
      </c>
      <c r="C10" s="36">
        <f>7000*1.2</f>
        <v>8400</v>
      </c>
      <c r="D10" s="43"/>
      <c r="E10" s="38">
        <f>D10*B10</f>
        <v>0</v>
      </c>
      <c r="J10" s="25"/>
    </row>
    <row r="11" spans="1:11" ht="42.6" customHeight="1" thickBot="1" x14ac:dyDescent="0.35">
      <c r="A11" s="13" t="s">
        <v>14</v>
      </c>
      <c r="B11" s="47">
        <v>1</v>
      </c>
      <c r="C11" s="36">
        <f>6000*1.2</f>
        <v>7200</v>
      </c>
      <c r="D11" s="43"/>
      <c r="E11" s="38">
        <f>D11*B11</f>
        <v>0</v>
      </c>
      <c r="J11" s="25"/>
    </row>
    <row r="12" spans="1:11" ht="42.6" customHeight="1" thickBot="1" x14ac:dyDescent="0.35">
      <c r="A12" s="13" t="s">
        <v>15</v>
      </c>
      <c r="B12" s="47">
        <v>1</v>
      </c>
      <c r="C12" s="36">
        <f>2500*1.2</f>
        <v>3000</v>
      </c>
      <c r="D12" s="43"/>
      <c r="E12" s="38">
        <f>D12*B12</f>
        <v>0</v>
      </c>
      <c r="J12" s="25"/>
    </row>
    <row r="13" spans="1:11" ht="42.6" customHeight="1" thickBot="1" x14ac:dyDescent="0.35">
      <c r="A13" s="13" t="s">
        <v>16</v>
      </c>
      <c r="B13" s="47">
        <v>1</v>
      </c>
      <c r="C13" s="36">
        <f>2000*1.2</f>
        <v>2400</v>
      </c>
      <c r="D13" s="43"/>
      <c r="E13" s="38">
        <f>D13*B13</f>
        <v>0</v>
      </c>
      <c r="J13" s="25"/>
    </row>
    <row r="14" spans="1:11" ht="46.8" customHeight="1" thickBot="1" x14ac:dyDescent="0.35">
      <c r="A14" s="21" t="s">
        <v>17</v>
      </c>
      <c r="B14" s="47"/>
      <c r="C14" s="36">
        <f>SUM(C10:C13)</f>
        <v>21000</v>
      </c>
      <c r="D14" s="20"/>
      <c r="E14" s="38">
        <f>SUM(E10:E13)</f>
        <v>0</v>
      </c>
      <c r="J14" s="25"/>
    </row>
    <row r="15" spans="1:11" s="26" customFormat="1" ht="46.8" customHeight="1" thickBot="1" x14ac:dyDescent="0.35">
      <c r="A15" s="28"/>
      <c r="B15" s="29"/>
      <c r="C15" s="39"/>
      <c r="D15" s="25"/>
      <c r="E15" s="25"/>
      <c r="F15" s="83"/>
      <c r="G15" s="25"/>
      <c r="H15" s="25"/>
      <c r="I15" s="25"/>
      <c r="J15" s="25"/>
    </row>
    <row r="16" spans="1:11" s="31" customFormat="1" ht="46.8" customHeight="1" thickBot="1" x14ac:dyDescent="0.35">
      <c r="A16" s="32" t="s">
        <v>24</v>
      </c>
      <c r="B16" s="14" t="s">
        <v>36</v>
      </c>
      <c r="C16" s="37" t="s">
        <v>31</v>
      </c>
      <c r="D16" s="17" t="s">
        <v>32</v>
      </c>
      <c r="E16" s="35" t="s">
        <v>52</v>
      </c>
      <c r="F16" s="25"/>
      <c r="J16" s="25"/>
    </row>
    <row r="17" spans="1:11" ht="42.6" customHeight="1" thickBot="1" x14ac:dyDescent="0.35">
      <c r="A17" s="13" t="s">
        <v>18</v>
      </c>
      <c r="B17" s="46">
        <v>1</v>
      </c>
      <c r="C17" s="36">
        <v>1000</v>
      </c>
      <c r="D17" s="84"/>
      <c r="E17" s="38">
        <f>B17*D17</f>
        <v>0</v>
      </c>
      <c r="F17" s="25"/>
      <c r="J17" s="25"/>
    </row>
    <row r="18" spans="1:11" ht="46.8" customHeight="1" thickBot="1" x14ac:dyDescent="0.35">
      <c r="A18" s="21" t="s">
        <v>19</v>
      </c>
      <c r="B18" s="22"/>
      <c r="C18" s="36">
        <f>C17</f>
        <v>1000</v>
      </c>
      <c r="D18" s="23"/>
      <c r="E18" s="38">
        <f>E17</f>
        <v>0</v>
      </c>
      <c r="F18" s="25"/>
      <c r="J18" s="25"/>
    </row>
    <row r="19" spans="1:11" s="26" customFormat="1" ht="23.4" customHeight="1" thickBot="1" x14ac:dyDescent="0.35">
      <c r="A19" s="28"/>
      <c r="B19" s="29"/>
      <c r="C19" s="30"/>
      <c r="D19" s="25"/>
      <c r="E19" s="25"/>
      <c r="F19" s="83"/>
      <c r="G19" s="25"/>
      <c r="H19" s="25"/>
      <c r="I19" s="25"/>
      <c r="J19" s="25"/>
    </row>
    <row r="20" spans="1:11" s="31" customFormat="1" ht="57" customHeight="1" thickBot="1" x14ac:dyDescent="0.35">
      <c r="A20" s="32" t="s">
        <v>25</v>
      </c>
      <c r="B20" s="22" t="s">
        <v>29</v>
      </c>
      <c r="C20" s="22" t="s">
        <v>30</v>
      </c>
      <c r="D20" s="22" t="s">
        <v>51</v>
      </c>
      <c r="E20" s="40" t="s">
        <v>37</v>
      </c>
      <c r="F20" s="22" t="s">
        <v>27</v>
      </c>
      <c r="G20" s="22" t="s">
        <v>28</v>
      </c>
      <c r="H20" s="38" t="s">
        <v>33</v>
      </c>
    </row>
    <row r="21" spans="1:11" ht="39" customHeight="1" thickBot="1" x14ac:dyDescent="0.35">
      <c r="A21" s="27" t="s">
        <v>20</v>
      </c>
      <c r="B21" s="22">
        <v>35</v>
      </c>
      <c r="C21" s="22">
        <v>30</v>
      </c>
      <c r="D21" s="45">
        <f>(5/2)*10</f>
        <v>25</v>
      </c>
      <c r="E21" s="41">
        <f>(B21*D21)+(C21*D21)</f>
        <v>1625</v>
      </c>
      <c r="F21" s="85"/>
      <c r="G21" s="85"/>
      <c r="H21" s="42">
        <f>(F21*D21)+(G21*D21)</f>
        <v>0</v>
      </c>
    </row>
    <row r="22" spans="1:11" ht="29.4" thickBot="1" x14ac:dyDescent="0.35">
      <c r="A22" s="13" t="s">
        <v>21</v>
      </c>
      <c r="B22" s="33">
        <f>B21*1.2</f>
        <v>42</v>
      </c>
      <c r="C22" s="33">
        <f>C21*1.2</f>
        <v>36</v>
      </c>
      <c r="D22" s="45">
        <v>5</v>
      </c>
      <c r="E22" s="41">
        <f>(B22*D22)+(C22*D22)</f>
        <v>390</v>
      </c>
      <c r="F22" s="85"/>
      <c r="G22" s="85"/>
      <c r="H22" s="42">
        <f>(F22*D22)+(G22*D22)</f>
        <v>0</v>
      </c>
    </row>
    <row r="23" spans="1:11" ht="29.4" thickBot="1" x14ac:dyDescent="0.35">
      <c r="A23" s="13" t="s">
        <v>22</v>
      </c>
      <c r="B23" s="33">
        <v>45</v>
      </c>
      <c r="C23" s="33">
        <v>44</v>
      </c>
      <c r="D23" s="45">
        <v>5</v>
      </c>
      <c r="E23" s="41">
        <f>(B23*D23)+(C23*D23)</f>
        <v>445</v>
      </c>
      <c r="F23" s="85"/>
      <c r="G23" s="85"/>
      <c r="H23" s="42">
        <f>(F23*D23)+(G23*D23)</f>
        <v>0</v>
      </c>
    </row>
    <row r="24" spans="1:11" ht="29.4" thickBot="1" x14ac:dyDescent="0.35">
      <c r="A24" s="13" t="s">
        <v>23</v>
      </c>
      <c r="B24" s="22">
        <v>55</v>
      </c>
      <c r="C24" s="22">
        <v>53</v>
      </c>
      <c r="D24" s="46">
        <v>5</v>
      </c>
      <c r="E24" s="36">
        <f>(B24*D24)+(C24*D24)</f>
        <v>540</v>
      </c>
      <c r="F24" s="86"/>
      <c r="G24" s="86"/>
      <c r="H24" s="38">
        <f>(F24*D24)+(G24*D24)</f>
        <v>0</v>
      </c>
    </row>
    <row r="25" spans="1:11" ht="15" thickBot="1" x14ac:dyDescent="0.35">
      <c r="A25" s="13" t="s">
        <v>45</v>
      </c>
      <c r="B25" s="22"/>
      <c r="C25" s="22"/>
      <c r="D25" s="46"/>
      <c r="E25" s="36">
        <f>SUM(E21:E24)</f>
        <v>3000</v>
      </c>
      <c r="F25" s="86"/>
      <c r="G25" s="86"/>
      <c r="H25" s="38">
        <f>SUM(H21:H24)</f>
        <v>0</v>
      </c>
    </row>
    <row r="26" spans="1:11" s="26" customFormat="1" ht="31.8" customHeight="1" thickBot="1" x14ac:dyDescent="0.35">
      <c r="A26" s="28"/>
      <c r="B26" s="29"/>
      <c r="C26" s="29"/>
      <c r="D26" s="29"/>
      <c r="E26" s="29"/>
      <c r="F26" s="48"/>
      <c r="G26" s="39"/>
      <c r="H26" s="39"/>
      <c r="I26" s="39"/>
      <c r="J26" s="49"/>
    </row>
    <row r="27" spans="1:11" ht="15" customHeight="1" thickBot="1" x14ac:dyDescent="0.35">
      <c r="A27" s="21"/>
      <c r="B27" s="74" t="s">
        <v>42</v>
      </c>
      <c r="C27" s="75"/>
      <c r="D27" s="76" t="s">
        <v>41</v>
      </c>
      <c r="E27" s="77"/>
      <c r="F27" s="39"/>
    </row>
    <row r="28" spans="1:11" ht="15" thickBot="1" x14ac:dyDescent="0.35">
      <c r="A28" s="52" t="s">
        <v>50</v>
      </c>
      <c r="B28" s="76">
        <v>2</v>
      </c>
      <c r="C28" s="77"/>
      <c r="D28" s="87"/>
      <c r="E28" s="88"/>
      <c r="F28" s="50"/>
    </row>
    <row r="29" spans="1:11" s="26" customFormat="1" ht="52.8" customHeight="1" thickBot="1" x14ac:dyDescent="0.35">
      <c r="A29" s="52" t="s">
        <v>44</v>
      </c>
      <c r="B29" s="78">
        <f>150*2</f>
        <v>300</v>
      </c>
      <c r="C29" s="79"/>
      <c r="D29" s="89"/>
      <c r="E29" s="90"/>
      <c r="F29" s="48"/>
      <c r="G29" s="48"/>
      <c r="H29" s="48"/>
      <c r="I29" s="48"/>
      <c r="J29" s="50"/>
      <c r="K29" s="51"/>
    </row>
    <row r="30" spans="1:11" s="26" customFormat="1" ht="15" thickBot="1" x14ac:dyDescent="0.35">
      <c r="A30" s="52" t="s">
        <v>40</v>
      </c>
      <c r="B30" s="80">
        <v>5</v>
      </c>
      <c r="C30" s="81"/>
      <c r="D30" s="80">
        <v>5</v>
      </c>
      <c r="E30" s="81"/>
      <c r="F30" s="48"/>
      <c r="G30" s="48"/>
      <c r="H30" s="48"/>
      <c r="I30" s="48"/>
      <c r="J30" s="50"/>
      <c r="K30" s="51"/>
    </row>
    <row r="31" spans="1:11" s="26" customFormat="1" ht="15" thickBot="1" x14ac:dyDescent="0.35">
      <c r="A31" s="21" t="s">
        <v>43</v>
      </c>
      <c r="B31" s="76">
        <f>(B28*B29)*B30</f>
        <v>3000</v>
      </c>
      <c r="C31" s="77"/>
      <c r="D31" s="76">
        <f>(D28*D29)*D30</f>
        <v>0</v>
      </c>
      <c r="E31" s="77"/>
      <c r="F31" s="48"/>
      <c r="G31" s="48"/>
      <c r="H31" s="48"/>
      <c r="I31" s="48"/>
      <c r="J31" s="50"/>
      <c r="K31" s="51"/>
    </row>
    <row r="32" spans="1:11" s="26" customFormat="1" x14ac:dyDescent="0.3">
      <c r="A32" s="28"/>
      <c r="B32" s="29"/>
      <c r="C32" s="29"/>
      <c r="D32" s="29"/>
      <c r="E32" s="29"/>
      <c r="F32" s="48"/>
      <c r="G32" s="48"/>
      <c r="H32" s="48"/>
      <c r="I32" s="48"/>
      <c r="J32" s="50"/>
      <c r="K32" s="51"/>
    </row>
    <row r="33" spans="1:11" s="26" customFormat="1" ht="15" thickBot="1" x14ac:dyDescent="0.35">
      <c r="A33" s="28"/>
      <c r="B33" s="29"/>
      <c r="C33" s="29"/>
      <c r="D33" s="29"/>
      <c r="E33" s="29"/>
      <c r="F33" s="48"/>
      <c r="G33" s="48"/>
      <c r="H33" s="48"/>
      <c r="I33" s="48"/>
      <c r="J33" s="50"/>
      <c r="K33" s="51"/>
    </row>
    <row r="34" spans="1:11" s="58" customFormat="1" ht="37.200000000000003" thickBot="1" x14ac:dyDescent="0.75">
      <c r="A34" s="53" t="s">
        <v>39</v>
      </c>
      <c r="B34" s="54"/>
      <c r="C34" s="55">
        <f>C14+C18+E25+B31</f>
        <v>28000</v>
      </c>
      <c r="D34" s="56"/>
      <c r="E34" s="57">
        <f>E14+E18+H25+D31</f>
        <v>0</v>
      </c>
      <c r="G34" s="59"/>
      <c r="H34" s="59"/>
      <c r="I34" s="59"/>
    </row>
    <row r="35" spans="1:11" s="26" customFormat="1" x14ac:dyDescent="0.3">
      <c r="A35" s="28"/>
      <c r="B35" s="29"/>
      <c r="C35" s="29"/>
      <c r="D35" s="29"/>
      <c r="E35" s="29"/>
      <c r="F35" s="48"/>
      <c r="G35" s="48"/>
      <c r="H35" s="48"/>
      <c r="I35" s="48"/>
      <c r="J35" s="50"/>
      <c r="K35" s="51"/>
    </row>
    <row r="36" spans="1:11" ht="18.600000000000001" customHeight="1" thickBot="1" x14ac:dyDescent="0.35">
      <c r="A36" s="5"/>
      <c r="B36" s="5"/>
      <c r="C36" s="5"/>
      <c r="D36" s="5"/>
      <c r="E36" s="5"/>
      <c r="F36" s="5"/>
      <c r="G36" s="5"/>
      <c r="H36" s="5"/>
      <c r="I36" s="5"/>
      <c r="J36" s="5"/>
    </row>
    <row r="37" spans="1:11" ht="39.6" customHeight="1" thickBot="1" x14ac:dyDescent="0.35">
      <c r="A37" s="64" t="s">
        <v>10</v>
      </c>
      <c r="B37" s="65"/>
      <c r="C37" s="65"/>
      <c r="D37" s="66"/>
      <c r="E37" s="60"/>
      <c r="F37" s="43"/>
      <c r="G37" s="5"/>
      <c r="H37" s="5"/>
      <c r="I37" s="5"/>
      <c r="J37" s="5"/>
    </row>
    <row r="38" spans="1:11" ht="41.4" customHeight="1" thickBot="1" x14ac:dyDescent="0.35">
      <c r="A38" s="64" t="s">
        <v>11</v>
      </c>
      <c r="B38" s="65"/>
      <c r="C38" s="65"/>
      <c r="D38" s="66"/>
      <c r="E38" s="34"/>
      <c r="F38" s="44"/>
      <c r="G38" s="5"/>
      <c r="H38" s="5"/>
      <c r="I38" s="5"/>
      <c r="J38" s="5"/>
    </row>
    <row r="39" spans="1:11" x14ac:dyDescent="0.3">
      <c r="A39" s="5"/>
      <c r="B39" s="5"/>
      <c r="C39" s="5"/>
      <c r="D39" s="5"/>
      <c r="E39" s="5"/>
      <c r="F39" s="5"/>
      <c r="G39" s="5"/>
      <c r="H39" s="5"/>
      <c r="I39" s="5"/>
      <c r="J39" s="5"/>
    </row>
    <row r="40" spans="1:11" ht="30.6" customHeight="1" x14ac:dyDescent="0.3">
      <c r="A40" s="67" t="s">
        <v>12</v>
      </c>
      <c r="B40" s="67"/>
      <c r="C40" s="67"/>
      <c r="D40" s="67"/>
      <c r="E40" s="67"/>
      <c r="F40" s="67"/>
      <c r="G40" s="67"/>
      <c r="H40" s="67"/>
      <c r="I40" s="67"/>
      <c r="J40" s="67"/>
    </row>
    <row r="41" spans="1:11" ht="36.6" customHeight="1" x14ac:dyDescent="0.3">
      <c r="A41" s="82" t="s">
        <v>6</v>
      </c>
      <c r="B41" s="82"/>
      <c r="C41" s="82"/>
      <c r="D41" s="82"/>
      <c r="E41" s="82"/>
      <c r="F41" s="82"/>
      <c r="G41" s="82"/>
      <c r="H41" s="82"/>
      <c r="I41" s="82"/>
      <c r="J41" s="82"/>
    </row>
    <row r="42" spans="1:11" x14ac:dyDescent="0.3">
      <c r="A42" s="3"/>
      <c r="B42" s="3"/>
      <c r="C42" s="3"/>
      <c r="D42" s="3"/>
      <c r="E42" s="3"/>
      <c r="F42" s="3"/>
      <c r="G42" s="3"/>
      <c r="H42" s="3"/>
      <c r="I42" s="3"/>
      <c r="J42" s="3"/>
    </row>
    <row r="43" spans="1:11" x14ac:dyDescent="0.3">
      <c r="A43" s="11"/>
      <c r="B43" s="3"/>
      <c r="C43" s="3"/>
      <c r="D43" s="3"/>
      <c r="E43" s="3"/>
      <c r="F43" s="3"/>
      <c r="G43" s="3"/>
      <c r="H43" s="3"/>
      <c r="I43" s="3"/>
      <c r="J43" s="3"/>
    </row>
    <row r="44" spans="1:11" x14ac:dyDescent="0.3">
      <c r="A44" s="12" t="s">
        <v>0</v>
      </c>
      <c r="B44" s="4"/>
      <c r="C44" s="4"/>
      <c r="D44" s="4"/>
      <c r="E44" s="4"/>
      <c r="F44" s="4"/>
      <c r="G44" s="4"/>
      <c r="H44" s="4"/>
      <c r="I44" s="4"/>
      <c r="J44" s="18" t="s">
        <v>8</v>
      </c>
    </row>
    <row r="45" spans="1:11" x14ac:dyDescent="0.3">
      <c r="A45" s="4"/>
      <c r="B45" s="4"/>
      <c r="C45" s="4"/>
      <c r="D45" s="4"/>
      <c r="E45" s="4"/>
      <c r="F45" s="4"/>
      <c r="G45" s="4"/>
      <c r="H45" s="4"/>
      <c r="I45" s="4"/>
      <c r="J45" s="4"/>
    </row>
    <row r="46" spans="1:11" x14ac:dyDescent="0.3">
      <c r="A46" s="4" t="s">
        <v>1</v>
      </c>
      <c r="B46" s="4"/>
      <c r="C46" s="4"/>
      <c r="D46" s="4"/>
      <c r="E46" s="4"/>
      <c r="F46" s="4"/>
      <c r="G46" s="4"/>
      <c r="H46" s="4"/>
      <c r="I46" s="4"/>
      <c r="J46" s="19" t="s">
        <v>9</v>
      </c>
    </row>
  </sheetData>
  <sheetProtection selectLockedCells="1"/>
  <mergeCells count="18">
    <mergeCell ref="B31:C31"/>
    <mergeCell ref="A41:J41"/>
    <mergeCell ref="A1:J1"/>
    <mergeCell ref="A37:D37"/>
    <mergeCell ref="A40:J40"/>
    <mergeCell ref="A38:D38"/>
    <mergeCell ref="A3:J3"/>
    <mergeCell ref="A2:J2"/>
    <mergeCell ref="A4:J4"/>
    <mergeCell ref="B27:C27"/>
    <mergeCell ref="D27:E27"/>
    <mergeCell ref="B28:C28"/>
    <mergeCell ref="D28:E28"/>
    <mergeCell ref="B29:C29"/>
    <mergeCell ref="D29:E29"/>
    <mergeCell ref="D30:E30"/>
    <mergeCell ref="D31:E31"/>
    <mergeCell ref="B30:C30"/>
  </mergeCells>
  <pageMargins left="0.70866141732283472" right="0.70866141732283472" top="0.74803149606299213" bottom="0.74803149606299213" header="0.31496062992125984" footer="0.31496062992125984"/>
  <pageSetup paperSize="9"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E10"/>
  <sheetViews>
    <sheetView workbookViewId="0">
      <selection activeCell="E11" sqref="E11"/>
    </sheetView>
  </sheetViews>
  <sheetFormatPr defaultRowHeight="14.4" x14ac:dyDescent="0.3"/>
  <cols>
    <col min="3" max="3" width="14.33203125" bestFit="1" customWidth="1"/>
    <col min="4" max="4" width="10.77734375" bestFit="1" customWidth="1"/>
    <col min="5" max="5" width="3.77734375" bestFit="1" customWidth="1"/>
  </cols>
  <sheetData>
    <row r="5" spans="3:5" x14ac:dyDescent="0.3">
      <c r="D5" t="s">
        <v>49</v>
      </c>
      <c r="E5" t="s">
        <v>46</v>
      </c>
    </row>
    <row r="6" spans="3:5" x14ac:dyDescent="0.3">
      <c r="D6">
        <v>1</v>
      </c>
      <c r="E6">
        <v>10</v>
      </c>
    </row>
    <row r="7" spans="3:5" x14ac:dyDescent="0.3">
      <c r="D7">
        <v>5</v>
      </c>
      <c r="E7">
        <f>E6*D7</f>
        <v>50</v>
      </c>
    </row>
    <row r="9" spans="3:5" x14ac:dyDescent="0.3">
      <c r="C9" t="s">
        <v>47</v>
      </c>
      <c r="D9">
        <f>D7/2</f>
        <v>2.5</v>
      </c>
      <c r="E9">
        <f>E7/2</f>
        <v>25</v>
      </c>
    </row>
    <row r="10" spans="3:5" x14ac:dyDescent="0.3">
      <c r="C10" t="s">
        <v>48</v>
      </c>
      <c r="D10">
        <f>D7/2</f>
        <v>2.5</v>
      </c>
      <c r="E10">
        <f>E7/2</f>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Foglio1</vt:lpstr>
      <vt:lpstr>Foglio2</vt:lpstr>
      <vt:lpstr>Foglio1!Area_stampa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2022-12-13T10:00:15Z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