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s>
  <definedNames>
    <definedName name="_xlnm.Print_Area" localSheetId="0">Foglio1!$A$1:$J$48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2" l="1"/>
  <c r="E9" i="2"/>
  <c r="D10" i="2"/>
  <c r="D9" i="2"/>
  <c r="E7" i="2"/>
  <c r="D31" i="1"/>
  <c r="B29" i="1"/>
  <c r="B31" i="1" s="1"/>
  <c r="C13" i="1" l="1"/>
  <c r="C12" i="1"/>
  <c r="C11" i="1"/>
  <c r="C10" i="1"/>
  <c r="C18" i="1" l="1"/>
  <c r="C14" i="1"/>
  <c r="E24" i="1"/>
  <c r="E23" i="1"/>
  <c r="H24" i="1" l="1"/>
  <c r="H23" i="1"/>
  <c r="H22" i="1"/>
  <c r="C22" i="1"/>
  <c r="B22" i="1"/>
  <c r="E22" i="1" l="1"/>
  <c r="E13" i="1"/>
  <c r="E12" i="1"/>
  <c r="E11" i="1"/>
  <c r="E10" i="1"/>
  <c r="E17" i="1"/>
  <c r="E18" i="1" s="1"/>
  <c r="D21" i="1"/>
  <c r="H21" i="1" l="1"/>
  <c r="H25" i="1" s="1"/>
  <c r="E21" i="1"/>
  <c r="E25" i="1"/>
  <c r="C34" i="1" s="1"/>
  <c r="E14" i="1"/>
  <c r="E34" i="1" l="1"/>
</calcChain>
</file>

<file path=xl/sharedStrings.xml><?xml version="1.0" encoding="utf-8"?>
<sst xmlns="http://schemas.openxmlformats.org/spreadsheetml/2006/main" count="55" uniqueCount="53">
  <si>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</si>
  <si>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</si>
  <si>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</si>
  <si>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</si>
  <si>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</si>
  <si>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dichiara di voler presentare la presente offerta e che: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</si>
  <si>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r>
      <rPr>
        <b/>
        <sz val="11"/>
        <rFont val="Calibri"/>
        <family val="2"/>
        <scheme val="minor"/>
      </rPr>
      <t>N.B.</t>
    </r>
    <r>
      <rPr>
        <sz val="11"/>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</si>
  <si>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</si>
  <si>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DOCUMENTO FIRMATO DIGITALMENTE</t>
  </si>
  <si>
    <t>…………………………………………………….</t>
  </si>
  <si>
    <r>
      <t>Indicare</t>
    </r>
    <r>
      <rPr>
        <b/>
        <u/>
        <sz val="11"/>
        <color theme="1"/>
        <rFont val="Calibri"/>
        <family val="2"/>
        <scheme val="minor"/>
      </rPr>
      <t xml:space="preserve"> OBBLIGATORIAMENTE</t>
    </r>
    <r>
      <rPr>
        <sz val="11"/>
        <color theme="1"/>
        <rFont val="Calibri"/>
        <family val="2"/>
        <scheme val="minor"/>
      </rPr>
      <t xml:space="preserve"> il Costo (in Euro) del personale (da intendersi compreso nel prezzo complessivo offerto)</t>
    </r>
  </si>
  <si>
    <r>
      <t xml:space="preserve">Indicare </t>
    </r>
    <r>
      <rPr>
        <b/>
        <u/>
        <sz val="11"/>
        <color theme="1"/>
        <rFont val="Calibri"/>
        <family val="2"/>
        <scheme val="minor"/>
      </rPr>
      <t>OBBLIGATORIAMENTE</t>
    </r>
    <r>
      <rPr>
        <sz val="11"/>
        <color theme="1"/>
        <rFont val="Calibri"/>
        <family val="2"/>
        <scheme val="minor"/>
      </rPr>
      <t xml:space="preserve"> i Costi Aziendali (in Euro) propri relativi alla salute ed alla sicurezza sui luoghi di lavoro (da intendersi compreso nel prezzo complessivo offerto)</t>
    </r>
  </si>
  <si>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</si>
  <si>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t>Servizio A) Manutenzione impianti di stazione ( quadro QMGT escluso )</t>
  </si>
  <si>
    <t>Servizio B) Manutenzione quadri MT (QGMT, QMT1, QMT2, QMT CNAO1, QMT CNAO12) e trasformatori MT/BT</t>
  </si>
  <si>
    <t>Servizio C) Manutenzione quadri BT (QGBT1, QGBT2)</t>
  </si>
  <si>
    <t>Servizio D) Manutenzione gruppi soccorritori</t>
  </si>
  <si>
    <t>Totale Manutenzione Preventiva</t>
  </si>
  <si>
    <t>Canone annuale per pronto intervento entro le 24 ore</t>
  </si>
  <si>
    <t>Totale Canone di Pronto Intervento</t>
  </si>
  <si>
    <t xml:space="preserve">Tariffa per ogni ora feriale dal lunedì al venerdì fino a un massimo di n.10 ore giornaliere, comprese le ore di viaggio </t>
  </si>
  <si>
    <t xml:space="preserve">Tariffa per ogni ora feriale dal lunedì al venerdì oltre il massimo di n.10 ore giornaliere, comprese le ore di viaggio </t>
  </si>
  <si>
    <t xml:space="preserve">Tariffa per ogni ora NON feriale dal lunedì al venerdì fino a un massimo di n.10 ore giornaliere, comprese le ore di viaggio </t>
  </si>
  <si>
    <t xml:space="preserve">Tariffa per ogni ora NON feriale dal lunedì al venerdì oltre a un massimo di n.10 ore giornaliere, comprese le ore di viaggio </t>
  </si>
  <si>
    <t>PRONTO INTERVENTO</t>
  </si>
  <si>
    <t>MANUTENZIONE CORRETTIVA</t>
  </si>
  <si>
    <t>MANUTENZIONE PREVENTIVA</t>
  </si>
  <si>
    <t>TARIFFA ORARIO TECNICO SENIOR</t>
  </si>
  <si>
    <t>TARIFFA ORARIA TECNICO AIUTANTE</t>
  </si>
  <si>
    <t>BASE D'ASTA - TARIFFA ORARIO TECNICO SENIOR</t>
  </si>
  <si>
    <t>BASE D'ASTA - TARIFFA ORARIA TECNICO AIUTANTE</t>
  </si>
  <si>
    <t>BASE D'ASTA</t>
  </si>
  <si>
    <t>PREZZO UNITARIO OFFERTO</t>
  </si>
  <si>
    <t>TOTALE OFFERTO</t>
  </si>
  <si>
    <t>TOTALE OFFERTO (iva sesclusa)</t>
  </si>
  <si>
    <t>NUMEROSITA' INTERVENTI</t>
  </si>
  <si>
    <t>ANNI</t>
  </si>
  <si>
    <t xml:space="preserve">BASE D'ASTA </t>
  </si>
  <si>
    <t>OFFERTA ECONOMICA - Richiesta di Offerta finalizzata all'affidamento diretto del servizio manutenzione ordinaria e correttiva degli impianti elettrici di bassa, media e alta tensione della Fondazione CNAO di Pavia ai sensi dell'art. 36 comma 2) lettera a) del D.Lgs. 50/2016 così come modificato dall'art. 1 comma 2 lett. a) della Legge N. 120 del giorno 11/9/2020 e s.m.i. (come sostituita dall'art. 51 della legge n. 108 del 2021)</t>
  </si>
  <si>
    <t>IIMPORTO COMPLESSIVO</t>
  </si>
  <si>
    <t>NUMERO VIAGGI STIMATI</t>
  </si>
  <si>
    <t>OFFERTO</t>
  </si>
  <si>
    <t>BASE D'ASTA RIMBORSI VIAGGI</t>
  </si>
  <si>
    <t>TOTALE COSTI TRASFERTE</t>
  </si>
  <si>
    <t>NUMERO KILOMETRI PER N.1 VIAGGIO COMPRENSIVO DI ANDATA E RITORNO (Andata da sede operatore economico a sede Fondazione CNAO e Ritorno)</t>
  </si>
  <si>
    <t>TOTALE MANUTENZIONE CORRETTIVA - SERVIZIO</t>
  </si>
  <si>
    <t>ore</t>
  </si>
  <si>
    <t>tecnico senior</t>
  </si>
  <si>
    <t>tecnico aiutante</t>
  </si>
  <si>
    <t>gironi uomo</t>
  </si>
  <si>
    <t>COSTO KILOMETRICO UNITARIO</t>
  </si>
  <si>
    <t xml:space="preserve"> ORE STIMATE CAD TECNICO </t>
  </si>
  <si>
    <t>TOTALE OFFERTO (iva esclusa)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</si>
</sst>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 &quot;€&quot;"/>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sz val="14"/>
      <name val="Calibri"/>
      <family val="2"/>
      <scheme val="minor"/>
    </font>
    <font>
      <b/>
      <u/>
      <sz val="11"/>
      <color theme="1"/>
      <name val="Calibri"/>
      <family val="2"/>
      <scheme val="minor"/>
    </font>
    <font>
      <b/>
      <sz val="11"/>
      <color theme="3"/>
      <name val="Calibri"/>
      <family val="2"/>
      <scheme val="minor"/>
    </font>
    <font>
      <b/>
      <sz val="28"/>
      <color theme="1"/>
      <name val="Calibri"/>
      <family val="2"/>
      <scheme val="minor"/>
    </font>
    <font>
      <sz val="28"/>
      <color theme="1"/>
      <name val="Calibri"/>
      <family val="2"/>
      <scheme val="minor"/>
    </font>
    <font>
      <b/>
      <sz val="28"/>
      <color theme="3"/>
      <name val="Calibri"/>
      <family val="2"/>
      <scheme val="minor"/>
    </font>
    <font>
      <b/>
      <sz val="28"/>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0" fillId="0" borderId="0" xfId="0" applyProtection="1"/>
    <xf numFmtId="0" fontId="1" fillId="2" borderId="5" xfId="0" applyFont="1" applyFill="1" applyBorder="1" applyAlignment="1" applyProtection="1">
      <alignment horizontal="left" vertical="center" wrapText="1"/>
    </xf>
    <xf numFmtId="0" fontId="2" fillId="0" borderId="0" xfId="0" applyFont="1" applyProtection="1"/>
    <xf numFmtId="0" fontId="3" fillId="0" borderId="0" xfId="0" applyFont="1" applyProtection="1"/>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6" fillId="0" borderId="0" xfId="0" applyFont="1" applyAlignment="1" applyProtection="1">
      <alignment horizontal="left"/>
    </xf>
    <xf numFmtId="0" fontId="4" fillId="0" borderId="0" xfId="0" applyFont="1" applyAlignment="1" applyProtection="1">
      <alignment horizontal="center"/>
    </xf>
    <xf numFmtId="0" fontId="4" fillId="0" borderId="1" xfId="0" applyFont="1" applyBorder="1" applyAlignment="1" applyProtection="1">
      <alignment horizontal="left" vertical="center" wrapText="1"/>
    </xf>
    <xf numFmtId="0" fontId="1" fillId="2" borderId="7" xfId="0" applyFont="1" applyFill="1" applyBorder="1" applyAlignment="1" applyProtection="1">
      <alignment horizontal="center" vertical="center" wrapText="1"/>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9" fontId="1" fillId="2" borderId="1" xfId="0" applyNumberFormat="1" applyFont="1" applyFill="1" applyBorder="1" applyAlignment="1" applyProtection="1">
      <alignment horizontal="center" vertical="center" wrapText="1"/>
    </xf>
    <xf numFmtId="0" fontId="4" fillId="0" borderId="0" xfId="0" applyFont="1" applyAlignment="1" applyProtection="1">
      <alignment horizontal="right"/>
    </xf>
    <xf numFmtId="0" fontId="3" fillId="0" borderId="0" xfId="0" applyFont="1" applyAlignment="1" applyProtection="1">
      <alignment horizontal="center"/>
    </xf>
    <xf numFmtId="164" fontId="1"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164" fontId="4" fillId="2" borderId="1" xfId="0" applyNumberFormat="1" applyFont="1" applyFill="1" applyBorder="1" applyAlignment="1" applyProtection="1">
      <alignment horizontal="center" vertical="center" wrapText="1"/>
    </xf>
    <xf numFmtId="164" fontId="4" fillId="2" borderId="6"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0" fontId="0" fillId="0" borderId="0" xfId="0" applyFill="1" applyProtection="1"/>
    <xf numFmtId="0" fontId="4" fillId="0" borderId="4"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164" fontId="4" fillId="0" borderId="0" xfId="0" applyNumberFormat="1" applyFont="1" applyFill="1" applyBorder="1" applyAlignment="1" applyProtection="1">
      <alignment horizontal="center" vertical="center" wrapText="1"/>
    </xf>
    <xf numFmtId="164" fontId="4" fillId="0" borderId="0" xfId="0" applyNumberFormat="1" applyFont="1" applyFill="1" applyBorder="1" applyAlignment="1" applyProtection="1">
      <alignment horizontal="center" vertical="center"/>
    </xf>
    <xf numFmtId="0" fontId="0" fillId="0" borderId="0" xfId="0" applyFill="1" applyBorder="1" applyProtection="1"/>
    <xf numFmtId="0" fontId="4" fillId="2" borderId="6" xfId="0" applyFont="1" applyFill="1" applyBorder="1" applyAlignment="1" applyProtection="1">
      <alignment horizontal="left" vertical="center" wrapText="1"/>
    </xf>
    <xf numFmtId="164" fontId="4" fillId="2" borderId="4" xfId="0" applyNumberFormat="1" applyFont="1" applyFill="1" applyBorder="1" applyAlignment="1" applyProtection="1">
      <alignment horizontal="center" vertical="center" wrapText="1"/>
    </xf>
    <xf numFmtId="0" fontId="0" fillId="0" borderId="8" xfId="0" applyFont="1" applyBorder="1" applyAlignment="1" applyProtection="1">
      <alignment horizontal="left" vertical="center" wrapText="1"/>
    </xf>
    <xf numFmtId="9" fontId="6" fillId="2" borderId="5" xfId="0" applyNumberFormat="1"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xf>
    <xf numFmtId="9" fontId="9"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horizontal="center" vertical="center"/>
    </xf>
    <xf numFmtId="164" fontId="9" fillId="2" borderId="1" xfId="0" applyNumberFormat="1" applyFont="1" applyFill="1" applyBorder="1" applyAlignment="1" applyProtection="1">
      <alignment horizontal="center" vertical="center" wrapText="1"/>
    </xf>
    <xf numFmtId="164" fontId="9" fillId="2" borderId="4" xfId="0" applyNumberFormat="1" applyFont="1" applyFill="1" applyBorder="1" applyAlignment="1" applyProtection="1">
      <alignment horizontal="center" vertical="center"/>
    </xf>
    <xf numFmtId="164" fontId="6" fillId="2" borderId="4" xfId="0" applyNumberFormat="1" applyFont="1" applyFill="1" applyBorder="1" applyAlignment="1" applyProtection="1">
      <alignment horizontal="center" vertical="center"/>
    </xf>
    <xf numFmtId="164" fontId="1" fillId="3" borderId="1" xfId="0" applyNumberFormat="1"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4" fontId="1" fillId="2" borderId="4"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center"/>
    </xf>
    <xf numFmtId="4" fontId="4" fillId="2" borderId="1" xfId="0" applyNumberFormat="1" applyFont="1" applyFill="1" applyBorder="1" applyAlignment="1" applyProtection="1">
      <alignment horizontal="center" vertical="center" wrapText="1"/>
    </xf>
    <xf numFmtId="4" fontId="1"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1" fillId="0" borderId="0" xfId="0" applyFont="1" applyFill="1" applyBorder="1" applyProtection="1"/>
    <xf numFmtId="165" fontId="9" fillId="0" borderId="0"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vertical="center" wrapText="1"/>
    </xf>
    <xf numFmtId="0" fontId="10" fillId="2" borderId="1" xfId="0" applyFont="1" applyFill="1" applyBorder="1" applyAlignment="1" applyProtection="1">
      <alignment vertical="center" wrapText="1"/>
    </xf>
    <xf numFmtId="0" fontId="11" fillId="2" borderId="6" xfId="0" applyFont="1" applyFill="1" applyBorder="1" applyProtection="1"/>
    <xf numFmtId="164" fontId="12" fillId="2" borderId="1" xfId="0" applyNumberFormat="1" applyFont="1" applyFill="1" applyBorder="1" applyAlignment="1" applyProtection="1">
      <alignment horizontal="center" vertical="center"/>
    </xf>
    <xf numFmtId="0" fontId="11" fillId="2" borderId="3" xfId="0" applyFont="1" applyFill="1" applyBorder="1" applyProtection="1"/>
    <xf numFmtId="164" fontId="13" fillId="2" borderId="1" xfId="0" applyNumberFormat="1" applyFont="1" applyFill="1" applyBorder="1" applyProtection="1"/>
    <xf numFmtId="0" fontId="11" fillId="0" borderId="0" xfId="0" applyFont="1" applyProtection="1"/>
    <xf numFmtId="164" fontId="11" fillId="0" borderId="0" xfId="0" applyNumberFormat="1" applyFont="1" applyProtection="1"/>
    <xf numFmtId="0" fontId="0" fillId="0" borderId="3" xfId="0" applyFont="1" applyBorder="1" applyAlignment="1" applyProtection="1">
      <alignment horizontal="left" vertical="center" wrapText="1"/>
    </xf>
    <xf numFmtId="0" fontId="7" fillId="0" borderId="6"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6"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3" borderId="6" xfId="0" applyFont="1" applyFill="1" applyBorder="1" applyAlignment="1" applyProtection="1">
      <alignment horizontal="left" wrapText="1"/>
      <protection locked="0"/>
    </xf>
    <xf numFmtId="0" fontId="0" fillId="3" borderId="2" xfId="0" applyFont="1" applyFill="1" applyBorder="1" applyAlignment="1" applyProtection="1">
      <alignment horizontal="left" wrapText="1"/>
      <protection locked="0"/>
    </xf>
    <xf numFmtId="0" fontId="0" fillId="3" borderId="3" xfId="0" applyFont="1" applyFill="1" applyBorder="1" applyAlignment="1" applyProtection="1">
      <alignment horizontal="left" wrapText="1"/>
      <protection locked="0"/>
    </xf>
    <xf numFmtId="0" fontId="4"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164" fontId="4" fillId="2" borderId="6" xfId="0" applyNumberFormat="1" applyFont="1" applyFill="1" applyBorder="1" applyAlignment="1" applyProtection="1">
      <alignment horizontal="center" vertical="center" wrapText="1"/>
    </xf>
    <xf numFmtId="164" fontId="4" fillId="2" borderId="3" xfId="0" applyNumberFormat="1" applyFont="1" applyFill="1" applyBorder="1" applyAlignment="1" applyProtection="1">
      <alignment horizontal="center" vertical="center" wrapText="1"/>
    </xf>
    <xf numFmtId="3" fontId="1" fillId="2" borderId="6" xfId="0" applyNumberFormat="1" applyFont="1" applyFill="1" applyBorder="1" applyAlignment="1" applyProtection="1">
      <alignment horizontal="center" vertical="center"/>
    </xf>
    <xf numFmtId="3" fontId="1" fillId="2" borderId="3" xfId="0" applyNumberFormat="1" applyFont="1" applyFill="1" applyBorder="1" applyAlignment="1" applyProtection="1">
      <alignment horizontal="center" vertical="center"/>
    </xf>
    <xf numFmtId="4" fontId="1" fillId="2" borderId="6" xfId="0" applyNumberFormat="1" applyFont="1" applyFill="1" applyBorder="1" applyAlignment="1" applyProtection="1">
      <alignment horizontal="center" vertical="center"/>
    </xf>
    <xf numFmtId="4" fontId="1" fillId="2" borderId="3"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1" fontId="1" fillId="0" borderId="0"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wrapText="1"/>
      <protection locked="0"/>
    </xf>
    <xf numFmtId="164" fontId="4" fillId="3" borderId="1" xfId="0" applyNumberFormat="1" applyFont="1" applyFill="1" applyBorder="1" applyAlignment="1" applyProtection="1">
      <alignment horizontal="center" vertical="center" wrapText="1"/>
      <protection locked="0"/>
    </xf>
    <xf numFmtId="164" fontId="4" fillId="3" borderId="6" xfId="0" applyNumberFormat="1" applyFont="1" applyFill="1" applyBorder="1" applyAlignment="1" applyProtection="1">
      <alignment horizontal="center" vertical="center" wrapText="1"/>
      <protection locked="0"/>
    </xf>
    <xf numFmtId="164" fontId="4" fillId="3" borderId="3" xfId="0" applyNumberFormat="1" applyFont="1" applyFill="1" applyBorder="1" applyAlignment="1" applyProtection="1">
      <alignment horizontal="center" vertical="center" wrapText="1"/>
      <protection locked="0"/>
    </xf>
    <xf numFmtId="4" fontId="1" fillId="3" borderId="6" xfId="0" applyNumberFormat="1" applyFont="1" applyFill="1" applyBorder="1" applyAlignment="1" applyProtection="1">
      <alignment horizontal="center" vertical="center"/>
      <protection locked="0"/>
    </xf>
    <xf numFmtId="4" fontId="1" fillId="3" borderId="3" xfId="0" applyNumberFormat="1" applyFont="1" applyFill="1" applyBorder="1" applyAlignment="1" applyProtection="1">
      <alignment horizontal="center" vertical="center"/>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46"/>
  <sheetViews>
    <sheetView tabSelected="1" zoomScale="50" zoomScaleNormal="50" workbookViewId="0">
      <selection activeCell="D11" sqref="D11"/>
    </sheetView>
  </sheetViews>
  <sheetFormatPr defaultColWidth="8.88671875" defaultRowHeight="14.4" x14ac:dyDescent="0.3"/>
  <cols>
    <col min="1" max="1" width="79.77734375" style="1" customWidth="1"/>
    <col min="2" max="2" width="29.77734375" style="1" bestFit="1" customWidth="1"/>
    <col min="3" max="3" width="29.6640625" style="1" bestFit="1" customWidth="1"/>
    <col min="4" max="4" width="36" style="1" bestFit="1" customWidth="1"/>
    <col min="5" max="5" width="36" style="1" customWidth="1"/>
    <col min="6" max="6" width="36" style="1" bestFit="1" customWidth="1"/>
    <col min="7" max="7" width="30.6640625" style="1" customWidth="1"/>
    <col min="8" max="8" width="29.77734375" style="1" customWidth="1"/>
    <col min="9" max="9" width="15.6640625" style="1" customWidth="1"/>
    <col min="10" max="10" width="26.44140625" style="1" customWidth="1"/>
    <col min="11" max="11" width="21.6640625" style="1" customWidth="1"/>
    <col min="12" max="16384" width="8.88671875" style="1"/>
  </cols>
  <sheetData>
    <row r="1" spans="1:11" ht="92.4" customHeight="1" thickBot="1" x14ac:dyDescent="0.35">
      <c r="A1" s="61" t="s">
        <v>38</v>
      </c>
      <c r="B1" s="62"/>
      <c r="C1" s="62"/>
      <c r="D1" s="62"/>
      <c r="E1" s="62"/>
      <c r="F1" s="62"/>
      <c r="G1" s="62"/>
      <c r="H1" s="62"/>
      <c r="I1" s="62"/>
      <c r="J1" s="63"/>
    </row>
    <row r="2" spans="1:11" ht="172.2" customHeight="1" thickBot="1" x14ac:dyDescent="0.35">
      <c r="A2" s="71" t="s">
        <v>4</v>
      </c>
      <c r="B2" s="72"/>
      <c r="C2" s="72"/>
      <c r="D2" s="72"/>
      <c r="E2" s="72"/>
      <c r="F2" s="72"/>
      <c r="G2" s="72"/>
      <c r="H2" s="72"/>
      <c r="I2" s="72"/>
      <c r="J2" s="73"/>
    </row>
    <row r="3" spans="1:11" ht="54.6" customHeight="1" thickBot="1" x14ac:dyDescent="0.35">
      <c r="A3" s="68" t="s">
        <v>5</v>
      </c>
      <c r="B3" s="69"/>
      <c r="C3" s="69"/>
      <c r="D3" s="69"/>
      <c r="E3" s="69"/>
      <c r="F3" s="69"/>
      <c r="G3" s="69"/>
      <c r="H3" s="69"/>
      <c r="I3" s="69"/>
      <c r="J3" s="70"/>
    </row>
    <row r="4" spans="1:11" ht="35.4" customHeight="1" thickBot="1" x14ac:dyDescent="0.35">
      <c r="A4" s="68" t="s">
        <v>7</v>
      </c>
      <c r="B4" s="69"/>
      <c r="C4" s="69"/>
      <c r="D4" s="69"/>
      <c r="E4" s="69"/>
      <c r="F4" s="69"/>
      <c r="G4" s="69"/>
      <c r="H4" s="69"/>
      <c r="I4" s="69"/>
      <c r="J4" s="70"/>
      <c r="K4" s="3"/>
    </row>
    <row r="5" spans="1:11" ht="16.95" customHeight="1" x14ac:dyDescent="0.3">
      <c r="A5" s="5"/>
      <c r="B5" s="5"/>
      <c r="C5" s="5"/>
      <c r="D5" s="6"/>
      <c r="E5" s="6"/>
      <c r="F5" s="6"/>
      <c r="G5" s="6"/>
      <c r="H5" s="6"/>
      <c r="I5" s="6"/>
      <c r="J5" s="6"/>
    </row>
    <row r="6" spans="1:11" ht="15" hidden="1" customHeight="1" thickBot="1" x14ac:dyDescent="0.35">
      <c r="A6" s="7" t="s">
        <v>2</v>
      </c>
      <c r="B6" s="8">
        <v>40000</v>
      </c>
      <c r="C6" s="15"/>
      <c r="D6" s="5"/>
      <c r="E6" s="5"/>
      <c r="F6" s="5"/>
      <c r="G6" s="5"/>
      <c r="H6" s="5"/>
      <c r="I6" s="5"/>
      <c r="J6" s="5"/>
    </row>
    <row r="7" spans="1:11" ht="14.4" hidden="1" customHeight="1" x14ac:dyDescent="0.3">
      <c r="A7" s="9" t="s">
        <v>3</v>
      </c>
      <c r="B7" s="10">
        <v>0</v>
      </c>
      <c r="C7" s="16"/>
      <c r="D7" s="5"/>
      <c r="E7" s="5"/>
      <c r="F7" s="5"/>
      <c r="G7" s="5"/>
      <c r="H7" s="5"/>
      <c r="I7" s="5"/>
      <c r="J7" s="5"/>
    </row>
    <row r="8" spans="1:11" ht="15" thickBot="1" x14ac:dyDescent="0.35"/>
    <row r="9" spans="1:11" ht="82.8" customHeight="1" thickBot="1" x14ac:dyDescent="0.35">
      <c r="A9" s="2" t="s">
        <v>26</v>
      </c>
      <c r="B9" s="14" t="s">
        <v>35</v>
      </c>
      <c r="C9" s="37" t="s">
        <v>31</v>
      </c>
      <c r="D9" s="17" t="s">
        <v>32</v>
      </c>
      <c r="E9" s="35" t="s">
        <v>34</v>
      </c>
      <c r="J9" s="24"/>
    </row>
    <row r="10" spans="1:11" ht="42.6" customHeight="1" thickBot="1" x14ac:dyDescent="0.35">
      <c r="A10" s="13" t="s">
        <v>13</v>
      </c>
      <c r="B10" s="47">
        <v>1</v>
      </c>
      <c r="C10" s="36">
        <f>7000*1.2</f>
        <v>8400</v>
      </c>
      <c r="D10" s="43"/>
      <c r="E10" s="38">
        <f>D10*B10</f>
        <v>0</v>
      </c>
      <c r="J10" s="25"/>
    </row>
    <row r="11" spans="1:11" ht="42.6" customHeight="1" thickBot="1" x14ac:dyDescent="0.35">
      <c r="A11" s="13" t="s">
        <v>14</v>
      </c>
      <c r="B11" s="47">
        <v>1</v>
      </c>
      <c r="C11" s="36">
        <f>6000*1.2</f>
        <v>7200</v>
      </c>
      <c r="D11" s="43"/>
      <c r="E11" s="38">
        <f>D11*B11</f>
        <v>0</v>
      </c>
      <c r="J11" s="25"/>
    </row>
    <row r="12" spans="1:11" ht="42.6" customHeight="1" thickBot="1" x14ac:dyDescent="0.35">
      <c r="A12" s="13" t="s">
        <v>15</v>
      </c>
      <c r="B12" s="47">
        <v>1</v>
      </c>
      <c r="C12" s="36">
        <f>2500*1.2</f>
        <v>3000</v>
      </c>
      <c r="D12" s="43"/>
      <c r="E12" s="38">
        <f>D12*B12</f>
        <v>0</v>
      </c>
      <c r="J12" s="25"/>
    </row>
    <row r="13" spans="1:11" ht="42.6" customHeight="1" thickBot="1" x14ac:dyDescent="0.35">
      <c r="A13" s="13" t="s">
        <v>16</v>
      </c>
      <c r="B13" s="47">
        <v>1</v>
      </c>
      <c r="C13" s="36">
        <f>2000*1.2</f>
        <v>2400</v>
      </c>
      <c r="D13" s="43"/>
      <c r="E13" s="38">
        <f>D13*B13</f>
        <v>0</v>
      </c>
      <c r="J13" s="25"/>
    </row>
    <row r="14" spans="1:11" ht="46.8" customHeight="1" thickBot="1" x14ac:dyDescent="0.35">
      <c r="A14" s="21" t="s">
        <v>17</v>
      </c>
      <c r="B14" s="47"/>
      <c r="C14" s="36">
        <f>SUM(C10:C13)</f>
        <v>21000</v>
      </c>
      <c r="D14" s="20"/>
      <c r="E14" s="38">
        <f>SUM(E10:E13)</f>
        <v>0</v>
      </c>
      <c r="J14" s="25"/>
    </row>
    <row r="15" spans="1:11" s="26" customFormat="1" ht="46.8" customHeight="1" thickBot="1" x14ac:dyDescent="0.35">
      <c r="A15" s="28"/>
      <c r="B15" s="29"/>
      <c r="C15" s="39"/>
      <c r="D15" s="25"/>
      <c r="E15" s="25"/>
      <c r="F15" s="83"/>
      <c r="G15" s="25"/>
      <c r="H15" s="25"/>
      <c r="I15" s="25"/>
      <c r="J15" s="25"/>
    </row>
    <row r="16" spans="1:11" s="31" customFormat="1" ht="46.8" customHeight="1" thickBot="1" x14ac:dyDescent="0.35">
      <c r="A16" s="32" t="s">
        <v>24</v>
      </c>
      <c r="B16" s="14" t="s">
        <v>36</v>
      </c>
      <c r="C16" s="37" t="s">
        <v>31</v>
      </c>
      <c r="D16" s="17" t="s">
        <v>32</v>
      </c>
      <c r="E16" s="35" t="s">
        <v>52</v>
      </c>
      <c r="F16" s="25"/>
      <c r="J16" s="25"/>
    </row>
    <row r="17" spans="1:11" ht="42.6" customHeight="1" thickBot="1" x14ac:dyDescent="0.35">
      <c r="A17" s="13" t="s">
        <v>18</v>
      </c>
      <c r="B17" s="46">
        <v>1</v>
      </c>
      <c r="C17" s="36">
        <v>1000</v>
      </c>
      <c r="D17" s="84"/>
      <c r="E17" s="38">
        <f>B17*D17</f>
        <v>0</v>
      </c>
      <c r="F17" s="25"/>
      <c r="J17" s="25"/>
    </row>
    <row r="18" spans="1:11" ht="46.8" customHeight="1" thickBot="1" x14ac:dyDescent="0.35">
      <c r="A18" s="21" t="s">
        <v>19</v>
      </c>
      <c r="B18" s="22"/>
      <c r="C18" s="36">
        <f>C17</f>
        <v>1000</v>
      </c>
      <c r="D18" s="23"/>
      <c r="E18" s="38">
        <f>E17</f>
        <v>0</v>
      </c>
      <c r="F18" s="25"/>
      <c r="J18" s="25"/>
    </row>
    <row r="19" spans="1:11" s="26" customFormat="1" ht="23.4" customHeight="1" thickBot="1" x14ac:dyDescent="0.35">
      <c r="A19" s="28"/>
      <c r="B19" s="29"/>
      <c r="C19" s="30"/>
      <c r="D19" s="25"/>
      <c r="E19" s="25"/>
      <c r="F19" s="83"/>
      <c r="G19" s="25"/>
      <c r="H19" s="25"/>
      <c r="I19" s="25"/>
      <c r="J19" s="25"/>
    </row>
    <row r="20" spans="1:11" s="31" customFormat="1" ht="57" customHeight="1" thickBot="1" x14ac:dyDescent="0.35">
      <c r="A20" s="32" t="s">
        <v>25</v>
      </c>
      <c r="B20" s="22" t="s">
        <v>29</v>
      </c>
      <c r="C20" s="22" t="s">
        <v>30</v>
      </c>
      <c r="D20" s="22" t="s">
        <v>51</v>
      </c>
      <c r="E20" s="40" t="s">
        <v>37</v>
      </c>
      <c r="F20" s="22" t="s">
        <v>27</v>
      </c>
      <c r="G20" s="22" t="s">
        <v>28</v>
      </c>
      <c r="H20" s="38" t="s">
        <v>33</v>
      </c>
    </row>
    <row r="21" spans="1:11" ht="39" customHeight="1" thickBot="1" x14ac:dyDescent="0.35">
      <c r="A21" s="27" t="s">
        <v>20</v>
      </c>
      <c r="B21" s="22">
        <v>35</v>
      </c>
      <c r="C21" s="22">
        <v>30</v>
      </c>
      <c r="D21" s="45">
        <f>(5/2)*10</f>
        <v>25</v>
      </c>
      <c r="E21" s="41">
        <f>(B21*D21)+(C21*D21)</f>
        <v>1625</v>
      </c>
      <c r="F21" s="85"/>
      <c r="G21" s="85"/>
      <c r="H21" s="42">
        <f>(F21*D21)+(G21*D21)</f>
        <v>0</v>
      </c>
    </row>
    <row r="22" spans="1:11" ht="29.4" thickBot="1" x14ac:dyDescent="0.35">
      <c r="A22" s="13" t="s">
        <v>21</v>
      </c>
      <c r="B22" s="33">
        <f>B21*1.2</f>
        <v>42</v>
      </c>
      <c r="C22" s="33">
        <f>C21*1.2</f>
        <v>36</v>
      </c>
      <c r="D22" s="45">
        <v>5</v>
      </c>
      <c r="E22" s="41">
        <f>(B22*D22)+(C22*D22)</f>
        <v>390</v>
      </c>
      <c r="F22" s="85"/>
      <c r="G22" s="85"/>
      <c r="H22" s="42">
        <f>(F22*D22)+(G22*D22)</f>
        <v>0</v>
      </c>
    </row>
    <row r="23" spans="1:11" ht="29.4" thickBot="1" x14ac:dyDescent="0.35">
      <c r="A23" s="13" t="s">
        <v>22</v>
      </c>
      <c r="B23" s="33">
        <v>45</v>
      </c>
      <c r="C23" s="33">
        <v>44</v>
      </c>
      <c r="D23" s="45">
        <v>5</v>
      </c>
      <c r="E23" s="41">
        <f>(B23*D23)+(C23*D23)</f>
        <v>445</v>
      </c>
      <c r="F23" s="85"/>
      <c r="G23" s="85"/>
      <c r="H23" s="42">
        <f>(F23*D23)+(G23*D23)</f>
        <v>0</v>
      </c>
    </row>
    <row r="24" spans="1:11" ht="29.4" thickBot="1" x14ac:dyDescent="0.35">
      <c r="A24" s="13" t="s">
        <v>23</v>
      </c>
      <c r="B24" s="22">
        <v>55</v>
      </c>
      <c r="C24" s="22">
        <v>53</v>
      </c>
      <c r="D24" s="46">
        <v>5</v>
      </c>
      <c r="E24" s="36">
        <f>(B24*D24)+(C24*D24)</f>
        <v>540</v>
      </c>
      <c r="F24" s="86"/>
      <c r="G24" s="86"/>
      <c r="H24" s="38">
        <f>(F24*D24)+(G24*D24)</f>
        <v>0</v>
      </c>
    </row>
    <row r="25" spans="1:11" ht="15" thickBot="1" x14ac:dyDescent="0.35">
      <c r="A25" s="13" t="s">
        <v>45</v>
      </c>
      <c r="B25" s="22"/>
      <c r="C25" s="22"/>
      <c r="D25" s="46"/>
      <c r="E25" s="36">
        <f>SUM(E21:E24)</f>
        <v>3000</v>
      </c>
      <c r="F25" s="86"/>
      <c r="G25" s="86"/>
      <c r="H25" s="38">
        <f>SUM(H21:H24)</f>
        <v>0</v>
      </c>
    </row>
    <row r="26" spans="1:11" s="26" customFormat="1" ht="31.8" customHeight="1" thickBot="1" x14ac:dyDescent="0.35">
      <c r="A26" s="28"/>
      <c r="B26" s="29"/>
      <c r="C26" s="29"/>
      <c r="D26" s="29"/>
      <c r="E26" s="29"/>
      <c r="F26" s="48"/>
      <c r="G26" s="39"/>
      <c r="H26" s="39"/>
      <c r="I26" s="39"/>
      <c r="J26" s="49"/>
    </row>
    <row r="27" spans="1:11" ht="15" customHeight="1" thickBot="1" x14ac:dyDescent="0.35">
      <c r="A27" s="21"/>
      <c r="B27" s="74" t="s">
        <v>42</v>
      </c>
      <c r="C27" s="75"/>
      <c r="D27" s="76" t="s">
        <v>41</v>
      </c>
      <c r="E27" s="77"/>
      <c r="F27" s="39"/>
    </row>
    <row r="28" spans="1:11" ht="15" thickBot="1" x14ac:dyDescent="0.35">
      <c r="A28" s="52" t="s">
        <v>50</v>
      </c>
      <c r="B28" s="76">
        <v>2</v>
      </c>
      <c r="C28" s="77"/>
      <c r="D28" s="87"/>
      <c r="E28" s="88"/>
      <c r="F28" s="50"/>
    </row>
    <row r="29" spans="1:11" s="26" customFormat="1" ht="52.8" customHeight="1" thickBot="1" x14ac:dyDescent="0.35">
      <c r="A29" s="52" t="s">
        <v>44</v>
      </c>
      <c r="B29" s="78">
        <f>150*2</f>
        <v>300</v>
      </c>
      <c r="C29" s="79"/>
      <c r="D29" s="89"/>
      <c r="E29" s="90"/>
      <c r="F29" s="48"/>
      <c r="G29" s="48"/>
      <c r="H29" s="48"/>
      <c r="I29" s="48"/>
      <c r="J29" s="50"/>
      <c r="K29" s="51"/>
    </row>
    <row r="30" spans="1:11" s="26" customFormat="1" ht="15" thickBot="1" x14ac:dyDescent="0.35">
      <c r="A30" s="52" t="s">
        <v>40</v>
      </c>
      <c r="B30" s="80">
        <v>5</v>
      </c>
      <c r="C30" s="81"/>
      <c r="D30" s="80">
        <v>5</v>
      </c>
      <c r="E30" s="81"/>
      <c r="F30" s="48"/>
      <c r="G30" s="48"/>
      <c r="H30" s="48"/>
      <c r="I30" s="48"/>
      <c r="J30" s="50"/>
      <c r="K30" s="51"/>
    </row>
    <row r="31" spans="1:11" s="26" customFormat="1" ht="15" thickBot="1" x14ac:dyDescent="0.35">
      <c r="A31" s="21" t="s">
        <v>43</v>
      </c>
      <c r="B31" s="76">
        <f>(B28*B29)*B30</f>
        <v>3000</v>
      </c>
      <c r="C31" s="77"/>
      <c r="D31" s="76">
        <f>(D28*D29)*D30</f>
        <v>0</v>
      </c>
      <c r="E31" s="77"/>
      <c r="F31" s="48"/>
      <c r="G31" s="48"/>
      <c r="H31" s="48"/>
      <c r="I31" s="48"/>
      <c r="J31" s="50"/>
      <c r="K31" s="51"/>
    </row>
    <row r="32" spans="1:11" s="26" customFormat="1" x14ac:dyDescent="0.3">
      <c r="A32" s="28"/>
      <c r="B32" s="29"/>
      <c r="C32" s="29"/>
      <c r="D32" s="29"/>
      <c r="E32" s="29"/>
      <c r="F32" s="48"/>
      <c r="G32" s="48"/>
      <c r="H32" s="48"/>
      <c r="I32" s="48"/>
      <c r="J32" s="50"/>
      <c r="K32" s="51"/>
    </row>
    <row r="33" spans="1:11" s="26" customFormat="1" ht="15" thickBot="1" x14ac:dyDescent="0.35">
      <c r="A33" s="28"/>
      <c r="B33" s="29"/>
      <c r="C33" s="29"/>
      <c r="D33" s="29"/>
      <c r="E33" s="29"/>
      <c r="F33" s="48"/>
      <c r="G33" s="48"/>
      <c r="H33" s="48"/>
      <c r="I33" s="48"/>
      <c r="J33" s="50"/>
      <c r="K33" s="51"/>
    </row>
    <row r="34" spans="1:11" s="58" customFormat="1" ht="37.200000000000003" thickBot="1" x14ac:dyDescent="0.75">
      <c r="A34" s="53" t="s">
        <v>39</v>
      </c>
      <c r="B34" s="54"/>
      <c r="C34" s="55">
        <f>C14+C18+E25+B31</f>
        <v>28000</v>
      </c>
      <c r="D34" s="56"/>
      <c r="E34" s="57">
        <f>E14+E18+H25+D31</f>
        <v>0</v>
      </c>
      <c r="G34" s="59"/>
      <c r="H34" s="59"/>
      <c r="I34" s="59"/>
    </row>
    <row r="35" spans="1:11" s="26" customFormat="1" x14ac:dyDescent="0.3">
      <c r="A35" s="28"/>
      <c r="B35" s="29"/>
      <c r="C35" s="29"/>
      <c r="D35" s="29"/>
      <c r="E35" s="29"/>
      <c r="F35" s="48"/>
      <c r="G35" s="48"/>
      <c r="H35" s="48"/>
      <c r="I35" s="48"/>
      <c r="J35" s="50"/>
      <c r="K35" s="51"/>
    </row>
    <row r="36" spans="1:11" ht="18.600000000000001" customHeight="1" thickBot="1" x14ac:dyDescent="0.35">
      <c r="A36" s="5"/>
      <c r="B36" s="5"/>
      <c r="C36" s="5"/>
      <c r="D36" s="5"/>
      <c r="E36" s="5"/>
      <c r="F36" s="5"/>
      <c r="G36" s="5"/>
      <c r="H36" s="5"/>
      <c r="I36" s="5"/>
      <c r="J36" s="5"/>
    </row>
    <row r="37" spans="1:11" ht="39.6" customHeight="1" thickBot="1" x14ac:dyDescent="0.35">
      <c r="A37" s="64" t="s">
        <v>10</v>
      </c>
      <c r="B37" s="65"/>
      <c r="C37" s="65"/>
      <c r="D37" s="66"/>
      <c r="E37" s="60"/>
      <c r="F37" s="43"/>
      <c r="G37" s="5"/>
      <c r="H37" s="5"/>
      <c r="I37" s="5"/>
      <c r="J37" s="5"/>
    </row>
    <row r="38" spans="1:11" ht="41.4" customHeight="1" thickBot="1" x14ac:dyDescent="0.35">
      <c r="A38" s="64" t="s">
        <v>11</v>
      </c>
      <c r="B38" s="65"/>
      <c r="C38" s="65"/>
      <c r="D38" s="66"/>
      <c r="E38" s="34"/>
      <c r="F38" s="44"/>
      <c r="G38" s="5"/>
      <c r="H38" s="5"/>
      <c r="I38" s="5"/>
      <c r="J38" s="5"/>
    </row>
    <row r="39" spans="1:11" x14ac:dyDescent="0.3">
      <c r="A39" s="5"/>
      <c r="B39" s="5"/>
      <c r="C39" s="5"/>
      <c r="D39" s="5"/>
      <c r="E39" s="5"/>
      <c r="F39" s="5"/>
      <c r="G39" s="5"/>
      <c r="H39" s="5"/>
      <c r="I39" s="5"/>
      <c r="J39" s="5"/>
    </row>
    <row r="40" spans="1:11" ht="30.6" customHeight="1" x14ac:dyDescent="0.3">
      <c r="A40" s="67" t="s">
        <v>12</v>
      </c>
      <c r="B40" s="67"/>
      <c r="C40" s="67"/>
      <c r="D40" s="67"/>
      <c r="E40" s="67"/>
      <c r="F40" s="67"/>
      <c r="G40" s="67"/>
      <c r="H40" s="67"/>
      <c r="I40" s="67"/>
      <c r="J40" s="67"/>
    </row>
    <row r="41" spans="1:11" ht="36.6" customHeight="1" x14ac:dyDescent="0.3">
      <c r="A41" s="82" t="s">
        <v>6</v>
      </c>
      <c r="B41" s="82"/>
      <c r="C41" s="82"/>
      <c r="D41" s="82"/>
      <c r="E41" s="82"/>
      <c r="F41" s="82"/>
      <c r="G41" s="82"/>
      <c r="H41" s="82"/>
      <c r="I41" s="82"/>
      <c r="J41" s="82"/>
    </row>
    <row r="42" spans="1:11" x14ac:dyDescent="0.3">
      <c r="A42" s="3"/>
      <c r="B42" s="3"/>
      <c r="C42" s="3"/>
      <c r="D42" s="3"/>
      <c r="E42" s="3"/>
      <c r="F42" s="3"/>
      <c r="G42" s="3"/>
      <c r="H42" s="3"/>
      <c r="I42" s="3"/>
      <c r="J42" s="3"/>
    </row>
    <row r="43" spans="1:11" x14ac:dyDescent="0.3">
      <c r="A43" s="11"/>
      <c r="B43" s="3"/>
      <c r="C43" s="3"/>
      <c r="D43" s="3"/>
      <c r="E43" s="3"/>
      <c r="F43" s="3"/>
      <c r="G43" s="3"/>
      <c r="H43" s="3"/>
      <c r="I43" s="3"/>
      <c r="J43" s="3"/>
    </row>
    <row r="44" spans="1:11" x14ac:dyDescent="0.3">
      <c r="A44" s="12" t="s">
        <v>0</v>
      </c>
      <c r="B44" s="4"/>
      <c r="C44" s="4"/>
      <c r="D44" s="4"/>
      <c r="E44" s="4"/>
      <c r="F44" s="4"/>
      <c r="G44" s="4"/>
      <c r="H44" s="4"/>
      <c r="I44" s="4"/>
      <c r="J44" s="18" t="s">
        <v>8</v>
      </c>
    </row>
    <row r="45" spans="1:11" x14ac:dyDescent="0.3">
      <c r="A45" s="4"/>
      <c r="B45" s="4"/>
      <c r="C45" s="4"/>
      <c r="D45" s="4"/>
      <c r="E45" s="4"/>
      <c r="F45" s="4"/>
      <c r="G45" s="4"/>
      <c r="H45" s="4"/>
      <c r="I45" s="4"/>
      <c r="J45" s="4"/>
    </row>
    <row r="46" spans="1:11" x14ac:dyDescent="0.3">
      <c r="A46" s="4" t="s">
        <v>1</v>
      </c>
      <c r="B46" s="4"/>
      <c r="C46" s="4"/>
      <c r="D46" s="4"/>
      <c r="E46" s="4"/>
      <c r="F46" s="4"/>
      <c r="G46" s="4"/>
      <c r="H46" s="4"/>
      <c r="I46" s="4"/>
      <c r="J46" s="19" t="s">
        <v>9</v>
      </c>
    </row>
  </sheetData>
  <sheetProtection selectLockedCells="1"/>
  <mergeCells count="18">
    <mergeCell ref="B31:C31"/>
    <mergeCell ref="A41:J41"/>
    <mergeCell ref="A1:J1"/>
    <mergeCell ref="A37:D37"/>
    <mergeCell ref="A40:J40"/>
    <mergeCell ref="A38:D38"/>
    <mergeCell ref="A3:J3"/>
    <mergeCell ref="A2:J2"/>
    <mergeCell ref="A4:J4"/>
    <mergeCell ref="B27:C27"/>
    <mergeCell ref="D27:E27"/>
    <mergeCell ref="B28:C28"/>
    <mergeCell ref="D28:E28"/>
    <mergeCell ref="B29:C29"/>
    <mergeCell ref="D29:E29"/>
    <mergeCell ref="D30:E30"/>
    <mergeCell ref="D31:E31"/>
    <mergeCell ref="B30:C30"/>
  </mergeCells>
  <pageMargins left="0.70866141732283472" right="0.70866141732283472"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0"/>
  <sheetViews>
    <sheetView workbookViewId="0">
      <selection activeCell="E11" sqref="E11"/>
    </sheetView>
  </sheetViews>
  <sheetFormatPr defaultRowHeight="14.4" x14ac:dyDescent="0.3"/>
  <cols>
    <col min="3" max="3" width="14.33203125" bestFit="1" customWidth="1"/>
    <col min="4" max="4" width="10.77734375" bestFit="1" customWidth="1"/>
    <col min="5" max="5" width="3.77734375" bestFit="1" customWidth="1"/>
  </cols>
  <sheetData>
    <row r="5" spans="3:5" x14ac:dyDescent="0.3">
      <c r="D5" t="s">
        <v>49</v>
      </c>
      <c r="E5" t="s">
        <v>46</v>
      </c>
    </row>
    <row r="6" spans="3:5" x14ac:dyDescent="0.3">
      <c r="D6">
        <v>1</v>
      </c>
      <c r="E6">
        <v>10</v>
      </c>
    </row>
    <row r="7" spans="3:5" x14ac:dyDescent="0.3">
      <c r="D7">
        <v>5</v>
      </c>
      <c r="E7">
        <f>E6*D7</f>
        <v>50</v>
      </c>
    </row>
    <row r="9" spans="3:5" x14ac:dyDescent="0.3">
      <c r="C9" t="s">
        <v>47</v>
      </c>
      <c r="D9">
        <f>D7/2</f>
        <v>2.5</v>
      </c>
      <c r="E9">
        <f>E7/2</f>
        <v>25</v>
      </c>
    </row>
    <row r="10" spans="3:5" x14ac:dyDescent="0.3">
      <c r="C10" t="s">
        <v>48</v>
      </c>
      <c r="D10">
        <f>D7/2</f>
        <v>2.5</v>
      </c>
      <c r="E10">
        <f>E7/2</f>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Foglio2</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2022-12-13T10:00:15Z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